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6" sheetId="1" r:id="rId1"/>
  </sheets>
  <definedNames>
    <definedName name="_xlnm.Print_Area" localSheetId="0">ПР16!$A$1:$L$58</definedName>
  </definedNames>
  <calcPr calcId="125725"/>
</workbook>
</file>

<file path=xl/calcChain.xml><?xml version="1.0" encoding="utf-8"?>
<calcChain xmlns="http://schemas.openxmlformats.org/spreadsheetml/2006/main">
  <c r="K34" i="1"/>
  <c r="K33" s="1"/>
  <c r="L33" s="1"/>
  <c r="K39"/>
  <c r="K50"/>
  <c r="L50" s="1"/>
  <c r="L16"/>
  <c r="L17"/>
  <c r="L18"/>
  <c r="L19"/>
  <c r="L20"/>
  <c r="L21"/>
  <c r="L22"/>
  <c r="L23"/>
  <c r="L24"/>
  <c r="L25"/>
  <c r="L26"/>
  <c r="L27"/>
  <c r="L28"/>
  <c r="L29"/>
  <c r="L30"/>
  <c r="L31"/>
  <c r="L32"/>
  <c r="L35"/>
  <c r="L36"/>
  <c r="L37"/>
  <c r="L38"/>
  <c r="L39"/>
  <c r="L40"/>
  <c r="L41"/>
  <c r="L42"/>
  <c r="L43"/>
  <c r="L44"/>
  <c r="L45"/>
  <c r="L46"/>
  <c r="L47"/>
  <c r="L48"/>
  <c r="L49"/>
  <c r="L51"/>
  <c r="L52"/>
  <c r="L53"/>
  <c r="L54"/>
  <c r="L55"/>
  <c r="L56"/>
  <c r="L57"/>
  <c r="H15"/>
  <c r="H13" s="1"/>
  <c r="I13"/>
  <c r="J13"/>
  <c r="K13"/>
  <c r="L15"/>
  <c r="L14"/>
  <c r="I44"/>
  <c r="K44"/>
  <c r="I33"/>
  <c r="J33"/>
  <c r="I28"/>
  <c r="K28"/>
  <c r="I25"/>
  <c r="J25"/>
  <c r="K25"/>
  <c r="I21"/>
  <c r="J21"/>
  <c r="K21"/>
  <c r="I58"/>
  <c r="J49"/>
  <c r="H44"/>
  <c r="J48"/>
  <c r="J47"/>
  <c r="J46"/>
  <c r="J45"/>
  <c r="J44" s="1"/>
  <c r="H33"/>
  <c r="J34"/>
  <c r="L34" l="1"/>
  <c r="L13"/>
  <c r="K58"/>
  <c r="H25"/>
  <c r="H21" l="1"/>
  <c r="H58" s="1"/>
  <c r="H28"/>
  <c r="J31"/>
  <c r="J30"/>
  <c r="J29"/>
  <c r="G32"/>
  <c r="J32"/>
  <c r="G33"/>
  <c r="G37"/>
  <c r="J37"/>
  <c r="J56"/>
  <c r="G56"/>
  <c r="J28" l="1"/>
  <c r="L58"/>
  <c r="J19"/>
  <c r="J20"/>
  <c r="J38"/>
  <c r="J39"/>
  <c r="J41"/>
  <c r="J42"/>
  <c r="J43"/>
  <c r="J50"/>
  <c r="J51"/>
  <c r="J52"/>
  <c r="J53"/>
  <c r="J54"/>
  <c r="J55"/>
  <c r="J57"/>
  <c r="J58" l="1"/>
  <c r="H40"/>
  <c r="J40" s="1"/>
  <c r="F13"/>
  <c r="F21"/>
  <c r="F20"/>
  <c r="H18"/>
  <c r="J18" l="1"/>
  <c r="G25"/>
  <c r="G28"/>
  <c r="G38"/>
  <c r="G41"/>
  <c r="G42"/>
  <c r="G43"/>
  <c r="G44"/>
  <c r="G51"/>
  <c r="G52"/>
  <c r="G53"/>
  <c r="G54"/>
  <c r="G55"/>
  <c r="G57"/>
  <c r="F50"/>
  <c r="G50" s="1"/>
  <c r="F39"/>
  <c r="G39" s="1"/>
  <c r="G20"/>
  <c r="G58" l="1"/>
  <c r="F58"/>
</calcChain>
</file>

<file path=xl/sharedStrings.xml><?xml version="1.0" encoding="utf-8"?>
<sst xmlns="http://schemas.openxmlformats.org/spreadsheetml/2006/main" count="151" uniqueCount="147">
  <si>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</si>
  <si>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</si>
  <si>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</si>
  <si>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</si>
  <si>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</si>
  <si>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</si>
  <si>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 xml:space="preserve">                                                                                                                     к Решению Хурала Представителей 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</si>
  <si>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</si>
  <si>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</si>
  <si>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</si>
  <si>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</si>
  <si>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</si>
  <si>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</si>
  <si>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</si>
  <si>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</si>
  <si>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</si>
  <si>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</si>
  <si>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</si>
  <si>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</si>
  <si>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</si>
  <si>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</si>
  <si>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</si>
  <si>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</si>
  <si>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</si>
  <si>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</si>
  <si>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</si>
  <si>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</si>
  <si>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</si>
  <si>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</si>
  <si>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</si>
  <si>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</si>
  <si>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</si>
  <si>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</si>
  <si>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</si>
  <si>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</si>
  <si>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</si>
  <si>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</si>
  <si>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</si>
  <si>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</si>
  <si>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</si>
  <si>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</si>
  <si>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</si>
  <si>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</si>
  <si>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</si>
  <si>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</si>
  <si>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</si>
  <si>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</si>
  <si>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</si>
  <si>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</si>
  <si>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</si>
  <si>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</si>
  <si>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</si>
  <si>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</si>
  <si>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</si>
  <si>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</si>
  <si>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</si>
  <si>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</si>
  <si>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</si>
  <si>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</si>
  <si>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</si>
  <si>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</si>
  <si>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</si>
  <si>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</si>
  <si>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</si>
  <si>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</si>
  <si>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</si>
  <si>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</si>
  <si>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</si>
  <si>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</si>
  <si>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</si>
  <si>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</si>
  <si>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</si>
  <si>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</si>
  <si>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</si>
  <si>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</si>
  <si>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</si>
  <si>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</si>
  <si>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</si>
  <si>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</si>
  <si>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</si>
  <si>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</si>
  <si>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</si>
  <si>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</si>
  <si>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</si>
  <si>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</si>
  <si>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</si>
  <si>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</si>
  <si>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</si>
  <si>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</si>
  <si>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</si>
  <si>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</si>
  <si>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</si>
  <si>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</si>
  <si>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</si>
  <si>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</si>
  <si>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</si>
  <si>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</si>
  <si>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</si>
  <si>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</si>
  <si>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</si>
  <si>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</si>
  <si>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</si>
  <si>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</si>
  <si>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</si>
  <si>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</si>
  <si>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№        от                               2017 года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</si>
  <si>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</si>
  <si>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</si>
  <si>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</si>
  <si>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</si>
  <si>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</si>
  <si>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</si>
  <si>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</si>
  <si>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</si>
  <si>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</si>
  <si>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</si>
  <si>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</si>
  <si>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</si>
  <si>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</si>
  <si>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</si>
  <si>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</si>
  <si>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</si>
  <si>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</si>
  <si>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</si>
  <si>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</si>
  <si>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</si>
  <si>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</si>
  <si>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</si>
  <si>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</si>
  <si>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</si>
  <si>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</si>
  <si>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</si>
  <si>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</si>
  <si>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</si>
  <si>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</si>
  <si>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</si>
  <si>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</si>
  <si>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</si>
  <si>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</si>
  <si>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</si>
  <si>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</si>
  <si>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</si>
  <si>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</si>
  <si>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</si>
  <si>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на 2018год</t>
  </si>
  <si>
    <t>806 0314 21000 00000</t>
  </si>
  <si>
    <t>"О внесении изменений в бюджет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</si>
</sst>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B38" zoomScaleNormal="100" zoomScaleSheetLayoutView="100" workbookViewId="0">
      <selection activeCell="K35" sqref="K35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.33203125" style="4" customWidth="1"/>
    <col min="9" max="9" width="11.109375" style="4" hidden="1" customWidth="1"/>
    <col min="10" max="10" width="12" style="4" hidden="1" customWidth="1"/>
    <col min="11" max="11" width="9.109375" style="4"/>
    <col min="12" max="12" width="13.44140625" style="4" customWidth="1"/>
    <col min="13" max="16384" width="9.109375" style="4"/>
  </cols>
  <sheetData>
    <row r="1" spans="1:12">
      <c r="A1" s="60" t="s">
        <v>60</v>
      </c>
      <c r="B1" s="60"/>
      <c r="C1" s="60"/>
      <c r="D1" s="60"/>
      <c r="E1" s="60"/>
      <c r="F1" s="60"/>
      <c r="G1" s="60"/>
      <c r="H1" s="60"/>
      <c r="I1" s="60"/>
      <c r="J1" s="60"/>
      <c r="K1" s="3"/>
      <c r="L1" s="3"/>
    </row>
    <row r="2" spans="1:12">
      <c r="A2" s="5"/>
      <c r="B2" s="5"/>
      <c r="C2" s="5"/>
      <c r="D2" s="60" t="s">
        <v>6</v>
      </c>
      <c r="E2" s="60"/>
      <c r="F2" s="60"/>
      <c r="G2" s="60"/>
      <c r="H2" s="60"/>
      <c r="I2" s="60"/>
      <c r="J2" s="60"/>
      <c r="K2" s="3"/>
      <c r="L2" s="3"/>
    </row>
    <row r="3" spans="1:12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3"/>
      <c r="L3" s="3"/>
    </row>
    <row r="4" spans="1:12">
      <c r="A4" s="60" t="s">
        <v>146</v>
      </c>
      <c r="B4" s="60"/>
      <c r="C4" s="60"/>
      <c r="D4" s="60"/>
      <c r="E4" s="60"/>
      <c r="F4" s="60"/>
      <c r="G4" s="60"/>
      <c r="H4" s="60"/>
      <c r="I4" s="60"/>
      <c r="J4" s="60"/>
      <c r="K4" s="3"/>
      <c r="L4" s="3"/>
    </row>
    <row r="5" spans="1:12">
      <c r="A5" s="60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3"/>
      <c r="L5" s="3"/>
    </row>
    <row r="6" spans="1:12">
      <c r="A6" s="60" t="s">
        <v>140</v>
      </c>
      <c r="B6" s="60"/>
      <c r="C6" s="60"/>
      <c r="D6" s="60"/>
      <c r="E6" s="60"/>
      <c r="F6" s="60"/>
      <c r="G6" s="60"/>
      <c r="H6" s="60"/>
      <c r="I6" s="60"/>
      <c r="J6" s="60"/>
      <c r="K6" s="3"/>
      <c r="L6" s="3"/>
    </row>
    <row r="7" spans="1:12" ht="15" customHeight="1">
      <c r="A7" s="6"/>
      <c r="B7" s="6"/>
      <c r="C7" s="6"/>
      <c r="D7" s="6"/>
      <c r="E7" s="62" t="s">
        <v>105</v>
      </c>
      <c r="F7" s="62"/>
      <c r="G7" s="62"/>
      <c r="H7" s="62"/>
      <c r="I7" s="62"/>
      <c r="J7" s="62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61" t="s">
        <v>139</v>
      </c>
      <c r="B9" s="61"/>
      <c r="C9" s="61"/>
      <c r="D9" s="61"/>
      <c r="E9" s="61"/>
      <c r="F9" s="61"/>
      <c r="G9" s="61"/>
      <c r="H9" s="61"/>
    </row>
    <row r="10" spans="1:12" ht="15.75" customHeight="1">
      <c r="A10" s="61"/>
      <c r="B10" s="61"/>
      <c r="C10" s="61"/>
      <c r="D10" s="61"/>
      <c r="E10" s="61"/>
      <c r="F10" s="61"/>
      <c r="G10" s="61"/>
      <c r="H10" s="61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53</v>
      </c>
      <c r="C12" s="36" t="s">
        <v>4</v>
      </c>
      <c r="D12" s="36" t="s">
        <v>2</v>
      </c>
      <c r="E12" s="36" t="s">
        <v>7</v>
      </c>
      <c r="F12" s="37" t="s">
        <v>52</v>
      </c>
      <c r="G12" s="38" t="s">
        <v>59</v>
      </c>
      <c r="H12" s="39" t="s">
        <v>144</v>
      </c>
      <c r="I12" s="12" t="s">
        <v>59</v>
      </c>
      <c r="J12" s="11" t="s">
        <v>58</v>
      </c>
      <c r="K12" s="58"/>
      <c r="L12" s="58"/>
    </row>
    <row r="13" spans="1:12" ht="31.2">
      <c r="A13" s="63"/>
      <c r="B13" s="63">
        <v>1</v>
      </c>
      <c r="C13" s="32" t="s">
        <v>8</v>
      </c>
      <c r="D13" s="33" t="s">
        <v>143</v>
      </c>
      <c r="E13" s="34" t="s">
        <v>9</v>
      </c>
      <c r="F13" s="35">
        <f>198758.96-2940</f>
        <v>195818.96</v>
      </c>
      <c r="G13" s="35">
        <v>5753.683</v>
      </c>
      <c r="H13" s="44">
        <f>H14+H15+H16+H17</f>
        <v>214113.09</v>
      </c>
      <c r="I13" s="44">
        <f t="shared" ref="I13:L13" si="0">I14+I15+I16+I17</f>
        <v>0</v>
      </c>
      <c r="J13" s="44">
        <f t="shared" si="0"/>
        <v>0</v>
      </c>
      <c r="K13" s="44">
        <f t="shared" si="0"/>
        <v>150</v>
      </c>
      <c r="L13" s="44">
        <f t="shared" si="0"/>
        <v>214263.09</v>
      </c>
    </row>
    <row r="14" spans="1:12" ht="15.6">
      <c r="A14" s="64"/>
      <c r="B14" s="64"/>
      <c r="C14" s="29" t="s">
        <v>76</v>
      </c>
      <c r="D14" s="25" t="s">
        <v>74</v>
      </c>
      <c r="E14" s="30" t="s">
        <v>72</v>
      </c>
      <c r="F14" s="31"/>
      <c r="G14" s="31"/>
      <c r="H14" s="45">
        <v>57220.815999999999</v>
      </c>
      <c r="I14" s="17"/>
      <c r="J14" s="18"/>
      <c r="K14" s="17"/>
      <c r="L14" s="45">
        <f>H14+K14</f>
        <v>57220.815999999999</v>
      </c>
    </row>
    <row r="15" spans="1:12" ht="15.6">
      <c r="A15" s="64"/>
      <c r="B15" s="64"/>
      <c r="C15" s="29" t="s">
        <v>73</v>
      </c>
      <c r="D15" s="25" t="s">
        <v>75</v>
      </c>
      <c r="E15" s="27" t="s">
        <v>71</v>
      </c>
      <c r="F15" s="31"/>
      <c r="G15" s="31"/>
      <c r="H15" s="45">
        <f>145979.374+60</f>
        <v>146039.37400000001</v>
      </c>
      <c r="I15" s="17"/>
      <c r="J15" s="18"/>
      <c r="K15" s="17">
        <v>150</v>
      </c>
      <c r="L15" s="45">
        <f t="shared" ref="L15:L57" si="1">H15+K15</f>
        <v>146189.37400000001</v>
      </c>
    </row>
    <row r="16" spans="1:12" ht="31.2">
      <c r="A16" s="64"/>
      <c r="B16" s="64"/>
      <c r="C16" s="29" t="s">
        <v>78</v>
      </c>
      <c r="D16" s="25" t="s">
        <v>77</v>
      </c>
      <c r="E16" s="27" t="s">
        <v>79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6">
      <c r="A17" s="64"/>
      <c r="B17" s="64"/>
      <c r="C17" s="29" t="s">
        <v>81</v>
      </c>
      <c r="D17" s="25" t="s">
        <v>80</v>
      </c>
      <c r="E17" s="27" t="s">
        <v>82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26.4" hidden="1">
      <c r="A18" s="14">
        <v>3</v>
      </c>
      <c r="B18" s="14">
        <v>3</v>
      </c>
      <c r="C18" s="15" t="s">
        <v>55</v>
      </c>
      <c r="D18" s="1" t="s">
        <v>41</v>
      </c>
      <c r="E18" s="16" t="s">
        <v>54</v>
      </c>
      <c r="F18" s="2">
        <v>100</v>
      </c>
      <c r="G18" s="2">
        <v>-100</v>
      </c>
      <c r="H18" s="26">
        <f>F18+G18</f>
        <v>0</v>
      </c>
      <c r="I18" s="17"/>
      <c r="J18" s="18">
        <f t="shared" ref="J18:J57" si="2">H18+I18</f>
        <v>0</v>
      </c>
      <c r="K18" s="17"/>
      <c r="L18" s="45">
        <f t="shared" si="1"/>
        <v>0</v>
      </c>
    </row>
    <row r="19" spans="1:12" ht="46.8">
      <c r="A19" s="40"/>
      <c r="B19" s="40">
        <v>2</v>
      </c>
      <c r="C19" s="29" t="s">
        <v>85</v>
      </c>
      <c r="D19" s="28" t="s">
        <v>41</v>
      </c>
      <c r="E19" s="27" t="s">
        <v>84</v>
      </c>
      <c r="F19" s="31">
        <v>0</v>
      </c>
      <c r="G19" s="31">
        <v>100</v>
      </c>
      <c r="H19" s="43">
        <v>50</v>
      </c>
      <c r="I19" s="17"/>
      <c r="J19" s="18">
        <f t="shared" si="2"/>
        <v>50</v>
      </c>
      <c r="K19" s="17"/>
      <c r="L19" s="45">
        <f t="shared" si="1"/>
        <v>50</v>
      </c>
    </row>
    <row r="20" spans="1:12" ht="26.4">
      <c r="A20" s="40"/>
      <c r="B20" s="40">
        <v>3</v>
      </c>
      <c r="C20" s="29" t="s">
        <v>10</v>
      </c>
      <c r="D20" s="49" t="s">
        <v>135</v>
      </c>
      <c r="E20" s="30" t="s">
        <v>11</v>
      </c>
      <c r="F20" s="31">
        <f>270+190</f>
        <v>460</v>
      </c>
      <c r="G20" s="31">
        <f t="shared" ref="G20:G57" si="3">H20-F20</f>
        <v>-165.7</v>
      </c>
      <c r="H20" s="31">
        <v>294.3</v>
      </c>
      <c r="I20" s="17"/>
      <c r="J20" s="18">
        <f t="shared" si="2"/>
        <v>294.3</v>
      </c>
      <c r="K20" s="17"/>
      <c r="L20" s="45">
        <f t="shared" si="1"/>
        <v>294.3</v>
      </c>
    </row>
    <row r="21" spans="1:12" ht="31.2">
      <c r="A21" s="63"/>
      <c r="B21" s="63">
        <v>4</v>
      </c>
      <c r="C21" s="46" t="s">
        <v>13</v>
      </c>
      <c r="D21" s="28" t="s">
        <v>142</v>
      </c>
      <c r="E21" s="30" t="s">
        <v>12</v>
      </c>
      <c r="F21" s="31">
        <f>25691.6+50</f>
        <v>25741.599999999999</v>
      </c>
      <c r="G21" s="31">
        <v>200</v>
      </c>
      <c r="H21" s="43">
        <f>H22+H23+H24</f>
        <v>29573.514000000003</v>
      </c>
      <c r="I21" s="43">
        <f t="shared" ref="I21:K21" si="4">I22+I23+I24</f>
        <v>0</v>
      </c>
      <c r="J21" s="43">
        <f t="shared" si="4"/>
        <v>0</v>
      </c>
      <c r="K21" s="43">
        <f t="shared" si="4"/>
        <v>0</v>
      </c>
      <c r="L21" s="45">
        <f t="shared" si="1"/>
        <v>29573.514000000003</v>
      </c>
    </row>
    <row r="22" spans="1:12" ht="15.6">
      <c r="A22" s="64"/>
      <c r="B22" s="64"/>
      <c r="C22" s="46" t="s">
        <v>91</v>
      </c>
      <c r="D22" s="25" t="s">
        <v>89</v>
      </c>
      <c r="E22" s="27" t="s">
        <v>95</v>
      </c>
      <c r="F22" s="2"/>
      <c r="G22" s="2"/>
      <c r="H22" s="45">
        <v>4873.72</v>
      </c>
      <c r="I22" s="17"/>
      <c r="J22" s="18"/>
      <c r="K22" s="17"/>
      <c r="L22" s="45">
        <f t="shared" si="1"/>
        <v>4873.72</v>
      </c>
    </row>
    <row r="23" spans="1:12" ht="31.2">
      <c r="A23" s="64"/>
      <c r="B23" s="64"/>
      <c r="C23" s="46" t="s">
        <v>92</v>
      </c>
      <c r="D23" s="25" t="s">
        <v>90</v>
      </c>
      <c r="E23" s="27" t="s">
        <v>96</v>
      </c>
      <c r="F23" s="2"/>
      <c r="G23" s="2"/>
      <c r="H23" s="45">
        <v>7548.3419999999996</v>
      </c>
      <c r="I23" s="17"/>
      <c r="J23" s="18"/>
      <c r="K23" s="17"/>
      <c r="L23" s="45">
        <f t="shared" si="1"/>
        <v>7548.3419999999996</v>
      </c>
    </row>
    <row r="24" spans="1:12" ht="31.2">
      <c r="A24" s="68"/>
      <c r="B24" s="68"/>
      <c r="C24" s="46" t="s">
        <v>93</v>
      </c>
      <c r="D24" s="25" t="s">
        <v>88</v>
      </c>
      <c r="E24" s="27" t="s">
        <v>94</v>
      </c>
      <c r="F24" s="2"/>
      <c r="G24" s="2"/>
      <c r="H24" s="45">
        <v>17151.452000000001</v>
      </c>
      <c r="I24" s="17"/>
      <c r="J24" s="18"/>
      <c r="K24" s="17"/>
      <c r="L24" s="45">
        <f t="shared" si="1"/>
        <v>17151.452000000001</v>
      </c>
    </row>
    <row r="25" spans="1:12" ht="46.8">
      <c r="A25" s="63"/>
      <c r="B25" s="63">
        <v>5</v>
      </c>
      <c r="C25" s="29" t="s">
        <v>14</v>
      </c>
      <c r="D25" s="28" t="s">
        <v>141</v>
      </c>
      <c r="E25" s="30" t="s">
        <v>15</v>
      </c>
      <c r="F25" s="31">
        <v>46987.199999999997</v>
      </c>
      <c r="G25" s="31">
        <f t="shared" si="3"/>
        <v>-2518.5999999999985</v>
      </c>
      <c r="H25" s="41">
        <f>H26+H27</f>
        <v>44468.6</v>
      </c>
      <c r="I25" s="41">
        <f t="shared" ref="I25:K25" si="5">I26+I27</f>
        <v>0</v>
      </c>
      <c r="J25" s="41">
        <f t="shared" si="5"/>
        <v>0</v>
      </c>
      <c r="K25" s="41">
        <f t="shared" si="5"/>
        <v>0</v>
      </c>
      <c r="L25" s="45">
        <f t="shared" si="1"/>
        <v>44468.6</v>
      </c>
    </row>
    <row r="26" spans="1:12" ht="46.8">
      <c r="A26" s="64"/>
      <c r="B26" s="64"/>
      <c r="C26" s="29" t="s">
        <v>103</v>
      </c>
      <c r="D26" s="48" t="s">
        <v>99</v>
      </c>
      <c r="E26" s="27" t="s">
        <v>102</v>
      </c>
      <c r="F26" s="31"/>
      <c r="G26" s="31"/>
      <c r="H26" s="42">
        <v>4550.1000000000004</v>
      </c>
      <c r="I26" s="17"/>
      <c r="J26" s="18"/>
      <c r="K26" s="17"/>
      <c r="L26" s="45">
        <f t="shared" si="1"/>
        <v>4550.1000000000004</v>
      </c>
    </row>
    <row r="27" spans="1:12" ht="31.2">
      <c r="A27" s="68"/>
      <c r="B27" s="68"/>
      <c r="C27" s="29" t="s">
        <v>104</v>
      </c>
      <c r="D27" s="48" t="s">
        <v>100</v>
      </c>
      <c r="E27" s="27" t="s">
        <v>101</v>
      </c>
      <c r="F27" s="31"/>
      <c r="G27" s="31"/>
      <c r="H27" s="42">
        <v>39918.5</v>
      </c>
      <c r="I27" s="17"/>
      <c r="J27" s="18"/>
      <c r="K27" s="17"/>
      <c r="L27" s="45">
        <f t="shared" si="1"/>
        <v>39918.5</v>
      </c>
    </row>
    <row r="28" spans="1:12" ht="78">
      <c r="A28" s="65"/>
      <c r="B28" s="65">
        <v>6</v>
      </c>
      <c r="C28" s="29" t="s">
        <v>64</v>
      </c>
      <c r="D28" s="24" t="s">
        <v>61</v>
      </c>
      <c r="E28" s="30" t="s">
        <v>16</v>
      </c>
      <c r="F28" s="31">
        <v>93.04</v>
      </c>
      <c r="G28" s="31">
        <f t="shared" si="3"/>
        <v>131.95999999999998</v>
      </c>
      <c r="H28" s="41">
        <f>H29+H30+H31</f>
        <v>225</v>
      </c>
      <c r="I28" s="41">
        <f t="shared" ref="I28:K28" si="6">I29+I30+I31</f>
        <v>0</v>
      </c>
      <c r="J28" s="41">
        <f t="shared" si="6"/>
        <v>225</v>
      </c>
      <c r="K28" s="41">
        <f t="shared" si="6"/>
        <v>0</v>
      </c>
      <c r="L28" s="45">
        <f t="shared" si="1"/>
        <v>225</v>
      </c>
    </row>
    <row r="29" spans="1:12" ht="46.8">
      <c r="A29" s="66"/>
      <c r="B29" s="66"/>
      <c r="C29" s="29" t="s">
        <v>63</v>
      </c>
      <c r="D29" s="25" t="s">
        <v>62</v>
      </c>
      <c r="E29" s="30" t="s">
        <v>69</v>
      </c>
      <c r="F29" s="31"/>
      <c r="G29" s="31"/>
      <c r="H29" s="42">
        <v>75</v>
      </c>
      <c r="I29" s="17"/>
      <c r="J29" s="18">
        <f t="shared" si="2"/>
        <v>75</v>
      </c>
      <c r="K29" s="17"/>
      <c r="L29" s="45">
        <f t="shared" si="1"/>
        <v>75</v>
      </c>
    </row>
    <row r="30" spans="1:12" ht="46.8">
      <c r="A30" s="66"/>
      <c r="B30" s="66"/>
      <c r="C30" s="29" t="s">
        <v>65</v>
      </c>
      <c r="D30" s="25" t="s">
        <v>67</v>
      </c>
      <c r="E30" s="30" t="s">
        <v>70</v>
      </c>
      <c r="F30" s="31"/>
      <c r="G30" s="31"/>
      <c r="H30" s="42">
        <v>110</v>
      </c>
      <c r="I30" s="17"/>
      <c r="J30" s="18">
        <f t="shared" si="2"/>
        <v>110</v>
      </c>
      <c r="K30" s="17"/>
      <c r="L30" s="45">
        <f t="shared" si="1"/>
        <v>110</v>
      </c>
    </row>
    <row r="31" spans="1:12" ht="78">
      <c r="A31" s="67"/>
      <c r="B31" s="67"/>
      <c r="C31" s="29" t="s">
        <v>66</v>
      </c>
      <c r="D31" s="25" t="s">
        <v>68</v>
      </c>
      <c r="E31" s="30" t="s">
        <v>70</v>
      </c>
      <c r="F31" s="31"/>
      <c r="G31" s="31"/>
      <c r="H31" s="42">
        <v>40</v>
      </c>
      <c r="I31" s="17"/>
      <c r="J31" s="18">
        <f t="shared" si="2"/>
        <v>40</v>
      </c>
      <c r="K31" s="17"/>
      <c r="L31" s="45">
        <f t="shared" si="1"/>
        <v>40</v>
      </c>
    </row>
    <row r="32" spans="1:12" ht="62.4">
      <c r="A32" s="14"/>
      <c r="B32" s="14">
        <v>7</v>
      </c>
      <c r="C32" s="29" t="s">
        <v>17</v>
      </c>
      <c r="D32" s="28" t="s">
        <v>42</v>
      </c>
      <c r="E32" s="23" t="s">
        <v>87</v>
      </c>
      <c r="F32" s="31">
        <v>166.96</v>
      </c>
      <c r="G32" s="31">
        <f t="shared" si="3"/>
        <v>133.04</v>
      </c>
      <c r="H32" s="41">
        <v>300</v>
      </c>
      <c r="I32" s="17">
        <v>-166.96</v>
      </c>
      <c r="J32" s="18">
        <f t="shared" si="2"/>
        <v>133.04</v>
      </c>
      <c r="K32" s="17"/>
      <c r="L32" s="45">
        <f t="shared" si="1"/>
        <v>300</v>
      </c>
    </row>
    <row r="33" spans="1:12" ht="26.4">
      <c r="A33" s="72"/>
      <c r="B33" s="69">
        <v>8</v>
      </c>
      <c r="C33" s="15" t="s">
        <v>18</v>
      </c>
      <c r="D33" s="49" t="s">
        <v>106</v>
      </c>
      <c r="E33" s="16" t="s">
        <v>19</v>
      </c>
      <c r="F33" s="2">
        <v>300</v>
      </c>
      <c r="G33" s="2">
        <f t="shared" si="3"/>
        <v>230</v>
      </c>
      <c r="H33" s="53">
        <f>H34+H35+H36</f>
        <v>530</v>
      </c>
      <c r="I33" s="53">
        <f t="shared" ref="I33:K33" si="7">I34+I35+I36</f>
        <v>0</v>
      </c>
      <c r="J33" s="53">
        <f t="shared" si="7"/>
        <v>310</v>
      </c>
      <c r="K33" s="53">
        <f t="shared" si="7"/>
        <v>-340</v>
      </c>
      <c r="L33" s="45">
        <f t="shared" si="1"/>
        <v>190</v>
      </c>
    </row>
    <row r="34" spans="1:12" ht="28.8" customHeight="1">
      <c r="A34" s="73"/>
      <c r="B34" s="70"/>
      <c r="C34" s="15" t="s">
        <v>107</v>
      </c>
      <c r="D34" s="50" t="s">
        <v>108</v>
      </c>
      <c r="E34" s="16" t="s">
        <v>111</v>
      </c>
      <c r="F34" s="2"/>
      <c r="G34" s="2"/>
      <c r="H34" s="2">
        <v>310</v>
      </c>
      <c r="I34" s="17"/>
      <c r="J34" s="18">
        <f t="shared" si="2"/>
        <v>310</v>
      </c>
      <c r="K34" s="17">
        <f>-200+60</f>
        <v>-140</v>
      </c>
      <c r="L34" s="45">
        <f t="shared" si="1"/>
        <v>170</v>
      </c>
    </row>
    <row r="35" spans="1:12" ht="42.6" customHeight="1">
      <c r="A35" s="73"/>
      <c r="B35" s="70"/>
      <c r="C35" s="15" t="s">
        <v>109</v>
      </c>
      <c r="D35" s="51" t="s">
        <v>110</v>
      </c>
      <c r="E35" s="16" t="s">
        <v>112</v>
      </c>
      <c r="F35" s="2"/>
      <c r="G35" s="2"/>
      <c r="H35" s="2">
        <v>200</v>
      </c>
      <c r="I35" s="17"/>
      <c r="J35" s="18"/>
      <c r="K35" s="17">
        <v>-195</v>
      </c>
      <c r="L35" s="45">
        <f t="shared" si="1"/>
        <v>5</v>
      </c>
    </row>
    <row r="36" spans="1:12" ht="27.6" customHeight="1">
      <c r="A36" s="74"/>
      <c r="B36" s="71"/>
      <c r="C36" s="15" t="s">
        <v>113</v>
      </c>
      <c r="D36" s="55" t="s">
        <v>114</v>
      </c>
      <c r="E36" s="16" t="s">
        <v>115</v>
      </c>
      <c r="F36" s="2"/>
      <c r="G36" s="2"/>
      <c r="H36" s="2">
        <v>20</v>
      </c>
      <c r="I36" s="17"/>
      <c r="J36" s="18"/>
      <c r="K36" s="17">
        <v>-5</v>
      </c>
      <c r="L36" s="45">
        <f t="shared" si="1"/>
        <v>15</v>
      </c>
    </row>
    <row r="37" spans="1:12" ht="53.4">
      <c r="A37" s="14"/>
      <c r="B37" s="14">
        <v>9</v>
      </c>
      <c r="C37" s="15" t="s">
        <v>20</v>
      </c>
      <c r="D37" s="54" t="s">
        <v>116</v>
      </c>
      <c r="E37" s="16" t="s">
        <v>21</v>
      </c>
      <c r="F37" s="2">
        <v>150</v>
      </c>
      <c r="G37" s="2">
        <f t="shared" si="3"/>
        <v>251</v>
      </c>
      <c r="H37" s="2">
        <v>401</v>
      </c>
      <c r="I37" s="17"/>
      <c r="J37" s="18">
        <f t="shared" si="2"/>
        <v>401</v>
      </c>
      <c r="K37" s="17">
        <v>227.7</v>
      </c>
      <c r="L37" s="45">
        <f t="shared" si="1"/>
        <v>628.70000000000005</v>
      </c>
    </row>
    <row r="38" spans="1:12" ht="26.4">
      <c r="A38" s="14"/>
      <c r="B38" s="14">
        <v>10</v>
      </c>
      <c r="C38" s="15" t="s">
        <v>22</v>
      </c>
      <c r="D38" s="1" t="s">
        <v>117</v>
      </c>
      <c r="E38" s="16" t="s">
        <v>23</v>
      </c>
      <c r="F38" s="2">
        <v>115</v>
      </c>
      <c r="G38" s="2">
        <f t="shared" si="3"/>
        <v>35</v>
      </c>
      <c r="H38" s="2">
        <v>150</v>
      </c>
      <c r="I38" s="17"/>
      <c r="J38" s="18">
        <f t="shared" si="2"/>
        <v>150</v>
      </c>
      <c r="K38" s="17"/>
      <c r="L38" s="45">
        <f t="shared" si="1"/>
        <v>150</v>
      </c>
    </row>
    <row r="39" spans="1:12" ht="52.8">
      <c r="A39" s="14"/>
      <c r="B39" s="14">
        <v>11</v>
      </c>
      <c r="C39" s="15" t="s">
        <v>24</v>
      </c>
      <c r="D39" s="49" t="s">
        <v>118</v>
      </c>
      <c r="E39" s="16" t="s">
        <v>25</v>
      </c>
      <c r="F39" s="2">
        <f>55413.2+198.49</f>
        <v>55611.689999999995</v>
      </c>
      <c r="G39" s="2">
        <f t="shared" si="3"/>
        <v>4675.3100000000049</v>
      </c>
      <c r="H39" s="2">
        <v>60287</v>
      </c>
      <c r="I39" s="17">
        <v>7799.99</v>
      </c>
      <c r="J39" s="18">
        <f t="shared" si="2"/>
        <v>68086.990000000005</v>
      </c>
      <c r="K39" s="17">
        <f>350+80</f>
        <v>430</v>
      </c>
      <c r="L39" s="45">
        <f t="shared" si="1"/>
        <v>60717</v>
      </c>
    </row>
    <row r="40" spans="1:12" ht="39.6" hidden="1">
      <c r="A40" s="14"/>
      <c r="B40" s="14">
        <v>13</v>
      </c>
      <c r="C40" s="15" t="s">
        <v>57</v>
      </c>
      <c r="D40" s="1" t="s">
        <v>43</v>
      </c>
      <c r="E40" s="16" t="s">
        <v>56</v>
      </c>
      <c r="F40" s="2">
        <v>10</v>
      </c>
      <c r="G40" s="2">
        <v>-10</v>
      </c>
      <c r="H40" s="2">
        <f>F40+G40</f>
        <v>0</v>
      </c>
      <c r="I40" s="17"/>
      <c r="J40" s="18">
        <f t="shared" si="2"/>
        <v>0</v>
      </c>
      <c r="K40" s="17"/>
      <c r="L40" s="45">
        <f t="shared" si="1"/>
        <v>0</v>
      </c>
    </row>
    <row r="41" spans="1:12" ht="52.8">
      <c r="A41" s="14"/>
      <c r="B41" s="14">
        <v>12</v>
      </c>
      <c r="C41" s="15" t="s">
        <v>26</v>
      </c>
      <c r="D41" s="49" t="s">
        <v>119</v>
      </c>
      <c r="E41" s="16" t="s">
        <v>27</v>
      </c>
      <c r="F41" s="2">
        <v>10</v>
      </c>
      <c r="G41" s="2">
        <f t="shared" si="3"/>
        <v>9</v>
      </c>
      <c r="H41" s="2">
        <v>19</v>
      </c>
      <c r="I41" s="17"/>
      <c r="J41" s="18">
        <f t="shared" si="2"/>
        <v>19</v>
      </c>
      <c r="K41" s="17"/>
      <c r="L41" s="45">
        <f t="shared" si="1"/>
        <v>19</v>
      </c>
    </row>
    <row r="42" spans="1:12" ht="39.6">
      <c r="A42" s="14"/>
      <c r="B42" s="14">
        <v>13</v>
      </c>
      <c r="C42" s="15" t="s">
        <v>28</v>
      </c>
      <c r="D42" s="49" t="s">
        <v>120</v>
      </c>
      <c r="E42" s="16" t="s">
        <v>29</v>
      </c>
      <c r="F42" s="2">
        <v>726.3</v>
      </c>
      <c r="G42" s="2">
        <f t="shared" si="3"/>
        <v>-504.29999999999995</v>
      </c>
      <c r="H42" s="2">
        <v>222</v>
      </c>
      <c r="I42" s="17"/>
      <c r="J42" s="18">
        <f t="shared" si="2"/>
        <v>222</v>
      </c>
      <c r="K42" s="17"/>
      <c r="L42" s="45">
        <f t="shared" si="1"/>
        <v>222</v>
      </c>
    </row>
    <row r="43" spans="1:12" ht="26.4">
      <c r="A43" s="14"/>
      <c r="B43" s="14">
        <v>14</v>
      </c>
      <c r="C43" s="15" t="s">
        <v>30</v>
      </c>
      <c r="D43" s="49" t="s">
        <v>121</v>
      </c>
      <c r="E43" s="16" t="s">
        <v>31</v>
      </c>
      <c r="F43" s="2">
        <v>50</v>
      </c>
      <c r="G43" s="2">
        <f t="shared" si="3"/>
        <v>5</v>
      </c>
      <c r="H43" s="2">
        <v>55</v>
      </c>
      <c r="I43" s="17"/>
      <c r="J43" s="18">
        <f t="shared" si="2"/>
        <v>55</v>
      </c>
      <c r="K43" s="17"/>
      <c r="L43" s="45">
        <f t="shared" si="1"/>
        <v>55</v>
      </c>
    </row>
    <row r="44" spans="1:12" ht="39.6">
      <c r="A44" s="14"/>
      <c r="B44" s="14">
        <v>15</v>
      </c>
      <c r="C44" s="15" t="s">
        <v>32</v>
      </c>
      <c r="D44" s="49" t="s">
        <v>122</v>
      </c>
      <c r="E44" s="16" t="s">
        <v>33</v>
      </c>
      <c r="F44" s="2">
        <v>150</v>
      </c>
      <c r="G44" s="2">
        <f t="shared" si="3"/>
        <v>208</v>
      </c>
      <c r="H44" s="52">
        <f>H45+H46+H47+H48</f>
        <v>358</v>
      </c>
      <c r="I44" s="52">
        <f t="shared" ref="I44:K44" si="8">I45+I46+I47+I48</f>
        <v>0</v>
      </c>
      <c r="J44" s="52">
        <f t="shared" si="8"/>
        <v>358</v>
      </c>
      <c r="K44" s="52">
        <f t="shared" si="8"/>
        <v>0</v>
      </c>
      <c r="L44" s="45">
        <f t="shared" si="1"/>
        <v>358</v>
      </c>
    </row>
    <row r="45" spans="1:12" ht="15.6">
      <c r="A45" s="14"/>
      <c r="B45" s="14"/>
      <c r="C45" s="15" t="s">
        <v>124</v>
      </c>
      <c r="D45" s="49" t="s">
        <v>123</v>
      </c>
      <c r="E45" s="16" t="s">
        <v>125</v>
      </c>
      <c r="F45" s="2"/>
      <c r="G45" s="2"/>
      <c r="H45" s="2">
        <v>25</v>
      </c>
      <c r="I45" s="17"/>
      <c r="J45" s="18">
        <f t="shared" si="2"/>
        <v>25</v>
      </c>
      <c r="K45" s="17"/>
      <c r="L45" s="45">
        <f t="shared" si="1"/>
        <v>25</v>
      </c>
    </row>
    <row r="46" spans="1:12" ht="15.6">
      <c r="A46" s="14"/>
      <c r="B46" s="14"/>
      <c r="C46" s="15" t="s">
        <v>127</v>
      </c>
      <c r="D46" s="49" t="s">
        <v>126</v>
      </c>
      <c r="E46" s="16" t="s">
        <v>128</v>
      </c>
      <c r="F46" s="2"/>
      <c r="G46" s="2"/>
      <c r="H46" s="2">
        <v>300</v>
      </c>
      <c r="I46" s="17"/>
      <c r="J46" s="18">
        <f t="shared" si="2"/>
        <v>300</v>
      </c>
      <c r="K46" s="17"/>
      <c r="L46" s="45">
        <f t="shared" si="1"/>
        <v>300</v>
      </c>
    </row>
    <row r="47" spans="1:12" ht="15.6">
      <c r="A47" s="14"/>
      <c r="B47" s="14"/>
      <c r="C47" s="15" t="s">
        <v>130</v>
      </c>
      <c r="D47" s="49" t="s">
        <v>129</v>
      </c>
      <c r="E47" s="16" t="s">
        <v>131</v>
      </c>
      <c r="F47" s="2"/>
      <c r="G47" s="2"/>
      <c r="H47" s="2">
        <v>18</v>
      </c>
      <c r="I47" s="17"/>
      <c r="J47" s="18">
        <f t="shared" si="2"/>
        <v>18</v>
      </c>
      <c r="K47" s="17"/>
      <c r="L47" s="45">
        <f t="shared" si="1"/>
        <v>18</v>
      </c>
    </row>
    <row r="48" spans="1:12" ht="15.6">
      <c r="A48" s="14"/>
      <c r="B48" s="14"/>
      <c r="C48" s="15" t="s">
        <v>133</v>
      </c>
      <c r="D48" s="49" t="s">
        <v>132</v>
      </c>
      <c r="E48" s="16" t="s">
        <v>134</v>
      </c>
      <c r="F48" s="2"/>
      <c r="G48" s="2"/>
      <c r="H48" s="2">
        <v>15</v>
      </c>
      <c r="I48" s="17"/>
      <c r="J48" s="18">
        <f t="shared" si="2"/>
        <v>15</v>
      </c>
      <c r="K48" s="17"/>
      <c r="L48" s="45">
        <f t="shared" si="1"/>
        <v>15</v>
      </c>
    </row>
    <row r="49" spans="1:12" ht="26.4">
      <c r="A49" s="14"/>
      <c r="B49" s="14">
        <v>16</v>
      </c>
      <c r="C49" s="15" t="s">
        <v>138</v>
      </c>
      <c r="D49" s="49" t="s">
        <v>137</v>
      </c>
      <c r="E49" s="16" t="s">
        <v>35</v>
      </c>
      <c r="F49" s="2"/>
      <c r="G49" s="2"/>
      <c r="H49" s="2">
        <v>60</v>
      </c>
      <c r="I49" s="17"/>
      <c r="J49" s="18">
        <f t="shared" si="2"/>
        <v>60</v>
      </c>
      <c r="K49" s="17"/>
      <c r="L49" s="45">
        <f t="shared" si="1"/>
        <v>60</v>
      </c>
    </row>
    <row r="50" spans="1:12" ht="26.4">
      <c r="A50" s="14"/>
      <c r="B50" s="14">
        <v>17</v>
      </c>
      <c r="C50" s="15" t="s">
        <v>34</v>
      </c>
      <c r="D50" s="57" t="s">
        <v>44</v>
      </c>
      <c r="E50" s="16" t="s">
        <v>35</v>
      </c>
      <c r="F50" s="2">
        <f>2300-388.49</f>
        <v>1911.51</v>
      </c>
      <c r="G50" s="2">
        <f t="shared" si="3"/>
        <v>3548.49</v>
      </c>
      <c r="H50" s="2">
        <v>5460</v>
      </c>
      <c r="I50" s="17"/>
      <c r="J50" s="18">
        <f t="shared" si="2"/>
        <v>5460</v>
      </c>
      <c r="K50" s="17">
        <f>914.121-60-80</f>
        <v>774.12099999999998</v>
      </c>
      <c r="L50" s="45">
        <f t="shared" si="1"/>
        <v>6234.1210000000001</v>
      </c>
    </row>
    <row r="51" spans="1:12" ht="52.8">
      <c r="A51" s="14"/>
      <c r="B51" s="14">
        <v>18</v>
      </c>
      <c r="C51" s="15" t="s">
        <v>36</v>
      </c>
      <c r="D51" s="1" t="s">
        <v>45</v>
      </c>
      <c r="E51" s="16" t="s">
        <v>37</v>
      </c>
      <c r="F51" s="2">
        <v>159</v>
      </c>
      <c r="G51" s="2">
        <f t="shared" si="3"/>
        <v>1841</v>
      </c>
      <c r="H51" s="2">
        <v>2000</v>
      </c>
      <c r="I51" s="17"/>
      <c r="J51" s="18">
        <f t="shared" si="2"/>
        <v>2000</v>
      </c>
      <c r="K51" s="17"/>
      <c r="L51" s="45">
        <f t="shared" si="1"/>
        <v>2000</v>
      </c>
    </row>
    <row r="52" spans="1:12" ht="31.2">
      <c r="A52" s="14"/>
      <c r="B52" s="40">
        <v>19</v>
      </c>
      <c r="C52" s="29" t="s">
        <v>98</v>
      </c>
      <c r="D52" s="56" t="s">
        <v>46</v>
      </c>
      <c r="E52" s="27" t="s">
        <v>97</v>
      </c>
      <c r="F52" s="31">
        <v>26</v>
      </c>
      <c r="G52" s="31">
        <f t="shared" si="3"/>
        <v>2</v>
      </c>
      <c r="H52" s="47">
        <v>28</v>
      </c>
      <c r="I52" s="17"/>
      <c r="J52" s="18">
        <f t="shared" si="2"/>
        <v>28</v>
      </c>
      <c r="K52" s="17"/>
      <c r="L52" s="45">
        <f t="shared" si="1"/>
        <v>28</v>
      </c>
    </row>
    <row r="53" spans="1:12" ht="26.4">
      <c r="A53" s="14"/>
      <c r="B53" s="14">
        <v>20</v>
      </c>
      <c r="C53" s="15" t="s">
        <v>145</v>
      </c>
      <c r="D53" s="1" t="s">
        <v>47</v>
      </c>
      <c r="E53" s="16" t="s">
        <v>38</v>
      </c>
      <c r="F53" s="2">
        <v>50</v>
      </c>
      <c r="G53" s="2">
        <f t="shared" si="3"/>
        <v>0</v>
      </c>
      <c r="H53" s="2">
        <v>50</v>
      </c>
      <c r="I53" s="17"/>
      <c r="J53" s="18">
        <f t="shared" si="2"/>
        <v>50</v>
      </c>
      <c r="K53" s="17"/>
      <c r="L53" s="45">
        <f t="shared" si="1"/>
        <v>50</v>
      </c>
    </row>
    <row r="54" spans="1:12" ht="26.4">
      <c r="A54" s="14"/>
      <c r="B54" s="14">
        <v>21</v>
      </c>
      <c r="C54" s="15" t="s">
        <v>39</v>
      </c>
      <c r="D54" s="49" t="s">
        <v>136</v>
      </c>
      <c r="E54" s="16" t="s">
        <v>40</v>
      </c>
      <c r="F54" s="2">
        <v>75</v>
      </c>
      <c r="G54" s="2">
        <f t="shared" si="3"/>
        <v>425</v>
      </c>
      <c r="H54" s="2">
        <v>500</v>
      </c>
      <c r="I54" s="17"/>
      <c r="J54" s="18">
        <f t="shared" si="2"/>
        <v>500</v>
      </c>
      <c r="K54" s="17"/>
      <c r="L54" s="45">
        <f t="shared" si="1"/>
        <v>500</v>
      </c>
    </row>
    <row r="55" spans="1:12" ht="62.4">
      <c r="A55" s="40"/>
      <c r="B55" s="40">
        <v>22</v>
      </c>
      <c r="C55" s="29" t="s">
        <v>48</v>
      </c>
      <c r="D55" s="56" t="s">
        <v>83</v>
      </c>
      <c r="E55" s="30" t="s">
        <v>49</v>
      </c>
      <c r="F55" s="31">
        <v>30</v>
      </c>
      <c r="G55" s="31">
        <f t="shared" si="3"/>
        <v>-10</v>
      </c>
      <c r="H55" s="41">
        <v>20</v>
      </c>
      <c r="I55" s="17">
        <v>-30</v>
      </c>
      <c r="J55" s="18">
        <f t="shared" si="2"/>
        <v>-10</v>
      </c>
      <c r="K55" s="17"/>
      <c r="L55" s="45">
        <f t="shared" si="1"/>
        <v>20</v>
      </c>
    </row>
    <row r="56" spans="1:12" ht="46.8">
      <c r="A56" s="14"/>
      <c r="B56" s="40">
        <v>23</v>
      </c>
      <c r="C56" s="29" t="s">
        <v>50</v>
      </c>
      <c r="D56" s="56" t="s">
        <v>51</v>
      </c>
      <c r="E56" s="27" t="s">
        <v>86</v>
      </c>
      <c r="F56" s="31">
        <v>50</v>
      </c>
      <c r="G56" s="31">
        <f t="shared" ref="G56" si="9">H56-F56</f>
        <v>-10</v>
      </c>
      <c r="H56" s="41">
        <v>40</v>
      </c>
      <c r="I56" s="18"/>
      <c r="J56" s="18">
        <f t="shared" ref="J56" si="10">H56+I56</f>
        <v>40</v>
      </c>
      <c r="K56" s="17"/>
      <c r="L56" s="45">
        <f t="shared" si="1"/>
        <v>40</v>
      </c>
    </row>
    <row r="57" spans="1:12" ht="20.25" customHeight="1">
      <c r="A57" s="14"/>
      <c r="B57" s="14"/>
      <c r="C57" s="15"/>
      <c r="D57" s="1"/>
      <c r="E57" s="16"/>
      <c r="F57" s="2">
        <v>50</v>
      </c>
      <c r="G57" s="2">
        <f t="shared" si="3"/>
        <v>-50</v>
      </c>
      <c r="H57" s="2"/>
      <c r="I57" s="18"/>
      <c r="J57" s="18">
        <f t="shared" si="2"/>
        <v>0</v>
      </c>
      <c r="K57" s="17"/>
      <c r="L57" s="45">
        <f t="shared" si="1"/>
        <v>0</v>
      </c>
    </row>
    <row r="58" spans="1:12">
      <c r="A58" s="59" t="s">
        <v>5</v>
      </c>
      <c r="B58" s="59"/>
      <c r="C58" s="59"/>
      <c r="D58" s="59"/>
      <c r="E58" s="19"/>
      <c r="F58" s="20">
        <f>SUM(F13:F57)</f>
        <v>328842.26</v>
      </c>
      <c r="G58" s="20">
        <f>SUM(G13:G57)</f>
        <v>14179.883000000007</v>
      </c>
      <c r="H58" s="20">
        <f>H56+H55+H54+H53+H52+H51+H49+H44+H43+H42+H41+H39+H38+H37+H33+H28+H25+H21+H19+H13</f>
        <v>353150.20400000003</v>
      </c>
      <c r="I58" s="20">
        <f>I56+I55+I54+I53+I52+I51+I49+I44+I43+I42+I41+I39+I38+I37+I33+I28+I25+I21+I19+I13</f>
        <v>7769.99</v>
      </c>
      <c r="J58" s="20">
        <f>J56+J55+J54+J53+J52+J51+J49+J44+J43+J42+J41+J39+J38+J37+J33+J28+J25+J21+J19+J13</f>
        <v>72544.990000000005</v>
      </c>
      <c r="K58" s="20">
        <f>K56+K55+K54+K53+K52+K51+K49+K44+K43+K42+K41+K39+K38+K37+K33+K28+K25+K21+K19+K13+K50</f>
        <v>1241.8209999999999</v>
      </c>
      <c r="L58" s="20">
        <f>H58+K58</f>
        <v>354392.02500000002</v>
      </c>
    </row>
    <row r="59" spans="1:12">
      <c r="D59" s="21"/>
      <c r="E59" s="21"/>
    </row>
    <row r="63" spans="1:12">
      <c r="F63" s="22"/>
    </row>
  </sheetData>
  <mergeCells count="19">
    <mergeCell ref="A33:A36"/>
    <mergeCell ref="B25:B27"/>
    <mergeCell ref="A25:A27"/>
    <mergeCell ref="A58:D58"/>
    <mergeCell ref="A1:J1"/>
    <mergeCell ref="D2:J2"/>
    <mergeCell ref="A3:J3"/>
    <mergeCell ref="A4:J4"/>
    <mergeCell ref="A5:J5"/>
    <mergeCell ref="A6:J6"/>
    <mergeCell ref="A9:H10"/>
    <mergeCell ref="E7:J7"/>
    <mergeCell ref="B13:B17"/>
    <mergeCell ref="A13:A17"/>
    <mergeCell ref="B28:B31"/>
    <mergeCell ref="A28:A31"/>
    <mergeCell ref="B21:B24"/>
    <mergeCell ref="A21:A24"/>
    <mergeCell ref="B33:B36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2018-05-10T04:04:44Z</dcterms:modified>
</cp:coreProperties>
</file>