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20115" windowHeight="7365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Area" localSheetId="0">'приложение 4'!$A$1:$E$88</definedName>
    <definedName name="_xlnm.Print_Area" localSheetId="1">'приложение 5'!#REF!</definedName>
  </definedNames>
  <calcPr calcId="124519"/>
</workbook>
</file>

<file path=xl/calcChain.xml><?xml version="1.0" encoding="utf-8"?>
<calcChain xmlns="http://schemas.openxmlformats.org/spreadsheetml/2006/main">
  <c r="D63" i="1"/>
  <c r="D43"/>
  <c r="C63"/>
  <c r="E60"/>
  <c r="C77"/>
  <c r="C47" l="1"/>
  <c r="E63"/>
  <c r="C44"/>
  <c r="D42"/>
  <c r="D86" s="1"/>
  <c r="E59"/>
  <c r="C55"/>
  <c r="C78"/>
  <c r="C46"/>
  <c r="C56"/>
  <c r="C57"/>
  <c r="C70"/>
  <c r="C74"/>
  <c r="C76"/>
  <c r="D80"/>
  <c r="C43" l="1"/>
  <c r="D47"/>
  <c r="C42" l="1"/>
  <c r="E43"/>
  <c r="E80"/>
  <c r="E79"/>
  <c r="C86" l="1"/>
  <c r="E86" s="1"/>
  <c r="E42"/>
  <c r="C53"/>
  <c r="C54"/>
  <c r="E61" l="1"/>
  <c r="E58"/>
  <c r="E83"/>
  <c r="D84"/>
  <c r="E15"/>
  <c r="E17"/>
  <c r="E18"/>
  <c r="E19"/>
  <c r="E20"/>
  <c r="E22"/>
  <c r="E23"/>
  <c r="E24"/>
  <c r="E26"/>
  <c r="E27"/>
  <c r="E29"/>
  <c r="E30"/>
  <c r="E32"/>
  <c r="E33"/>
  <c r="E35"/>
  <c r="E36"/>
  <c r="E38"/>
  <c r="E39"/>
  <c r="E41"/>
  <c r="E45"/>
  <c r="E46"/>
  <c r="E48"/>
  <c r="E49"/>
  <c r="E50"/>
  <c r="E51"/>
  <c r="E52"/>
  <c r="E53"/>
  <c r="E54"/>
  <c r="E55"/>
  <c r="E56"/>
  <c r="E64"/>
  <c r="E65"/>
  <c r="E66"/>
  <c r="E67"/>
  <c r="E68"/>
  <c r="E69"/>
  <c r="E71"/>
  <c r="E72"/>
  <c r="E73"/>
  <c r="E74"/>
  <c r="E75"/>
  <c r="E76"/>
  <c r="E77"/>
  <c r="C85"/>
  <c r="E85" s="1"/>
  <c r="C62"/>
  <c r="E62" s="1"/>
  <c r="E57" l="1"/>
  <c r="E78"/>
  <c r="C84" l="1"/>
  <c r="E47"/>
  <c r="E84" l="1"/>
  <c r="E70"/>
  <c r="E44" l="1"/>
  <c r="C40"/>
  <c r="E40" s="1"/>
  <c r="C37"/>
  <c r="E37" s="1"/>
  <c r="C34"/>
  <c r="E34" s="1"/>
  <c r="C31"/>
  <c r="E31" s="1"/>
  <c r="C28"/>
  <c r="E28" s="1"/>
  <c r="C25"/>
  <c r="E25" s="1"/>
  <c r="C21"/>
  <c r="E21" s="1"/>
  <c r="C16"/>
  <c r="E16" s="1"/>
  <c r="C14" l="1"/>
  <c r="E14" s="1"/>
</calcChain>
</file>

<file path=xl/sharedStrings.xml><?xml version="1.0" encoding="utf-8"?>
<sst xmlns="http://schemas.openxmlformats.org/spreadsheetml/2006/main" count="150" uniqueCount="147">
  <si>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</si>
  <si>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</si>
  <si>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</si>
  <si>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на 2020 год и на плановый период 2021 и 2022 годов"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</si>
  <si>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</si>
  <si>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</si>
  <si>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</si>
  <si>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</si>
  <si>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</si>
  <si>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</si>
  <si>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</si>
  <si>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</si>
  <si>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</si>
  <si>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</si>
  <si>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</si>
  <si>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</si>
  <si>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</si>
  <si>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</si>
  <si>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</si>
  <si>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</si>
  <si>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</si>
  <si>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</si>
  <si>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</si>
  <si>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</si>
  <si>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</si>
  <si>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</si>
  <si>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</si>
  <si>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</si>
  <si>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</si>
  <si>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</si>
  <si>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</si>
  <si>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</si>
  <si>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</si>
  <si>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</si>
  <si>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</si>
  <si>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</si>
  <si>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</si>
  <si>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</si>
  <si>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</si>
  <si>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</si>
  <si>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</si>
  <si>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</si>
  <si>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</si>
  <si>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</si>
  <si>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</si>
  <si>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</si>
  <si>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</si>
  <si>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</si>
  <si>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</si>
  <si>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</si>
  <si>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</si>
  <si>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</si>
  <si>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</si>
  <si>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</si>
  <si>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</si>
  <si>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</si>
  <si>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</si>
  <si>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</si>
  <si>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</si>
  <si>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</si>
  <si>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</si>
  <si>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</si>
  <si>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</si>
  <si>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</si>
  <si>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</si>
  <si>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</si>
  <si>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</si>
  <si>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</si>
  <si>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</si>
  <si>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</si>
  <si>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</si>
  <si>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</si>
  <si>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</si>
  <si>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</si>
  <si>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</si>
  <si>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</si>
  <si>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</si>
  <si>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</si>
  <si>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</si>
  <si>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</si>
  <si>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</si>
  <si>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</si>
  <si>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</si>
  <si>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</si>
  <si>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</si>
  <si>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</si>
  <si>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</si>
  <si>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* 04 - бюджет городского округа</t>
  </si>
  <si>
    <t>"МОНГУН-ТАЙГИНСКИЙ КОЖУУН РЕСПУБЛИКИ ТЫВА" НА 2020 ГОД</t>
  </si>
  <si>
    <t xml:space="preserve">            ПОСТУПЛЕНИЯ ДОХОДОВ В КОЖУУННЫЙ  БЮДЖЕТ МУНИЦИПАЛЬНОГО РАЙОНА                 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</si>
  <si>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</si>
  <si>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возмещение части затрат на содержание детей чабанов, проживающих в интернатах муниципальных образовательных организаций Республики Тыва </t>
  </si>
  <si>
    <t xml:space="preserve">Субсидии на закупку и доставку угля для казенных, бюджетных и автономных учреждений расположенных в труднодоступных населенных пунктах 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</si>
  <si>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</si>
  <si>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реализацию мероприятий по государственной поддержке отрасли культуры</t>
  </si>
  <si>
    <t>Субсидии на реализацию мероприятий по обеспечению жильем молодых семей</t>
  </si>
  <si>
    <t xml:space="preserve">Субсидии на обеспечение специализированной коммунальной техникой предприятий жилищно-коммунального комплекса </t>
  </si>
  <si>
    <t xml:space="preserve">Субсидии на реализацию мероприятий по государственной программе "Комплексное развитие сельских территорий" </t>
  </si>
  <si>
    <t>в том числе по поселениям:</t>
  </si>
  <si>
    <t>Администрация сумона Моген-Бурен</t>
  </si>
  <si>
    <t>Администрация сумона Каргы</t>
  </si>
  <si>
    <t>Субвенции на составление (изменение) списков кандидатов в присяжные заседатели федеральных судов общей юрисдикции в Республике Тыва на 2019 год</t>
  </si>
  <si>
    <t xml:space="preserve">Субвенции на реализацию Закона Республики Тыва «О мерах социальной поддержки реабилитированных лиц и лиц, признанных пострадавшими от политических репрессий» </t>
  </si>
  <si>
    <t xml:space="preserve">Субвенции на оплату жилищно-коммунальных услуг отдельным категориям граждан </t>
  </si>
  <si>
    <t xml:space="preserve">Субвенции на осуществление полномочий по первичному воинскому учету на территориях, где отсутствуют военные комиссариаты </t>
  </si>
  <si>
    <t>Администрация сумона Тоолайлыг</t>
  </si>
  <si>
    <t xml:space="preserve">Субвенции на реализацию полномочий по назначению и выплате компенсации части  родительской платы за содержание ребенка в государственных, муниципальных образовательных организациях, реализующих основную общеобразовательную программу дошкольного образования </t>
  </si>
  <si>
    <t xml:space="preserve"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 ФЗ «О государственных пособиях гражданам, имеющим детей» </t>
  </si>
  <si>
    <t xml:space="preserve">Субвенции на предоставление гражданам субсидий на оплату жилого помещения и коммунальных услуг </t>
  </si>
  <si>
    <t xml:space="preserve">Субвенции  на выплату ежемесячных пособий на первого ребенка, рожденного с 1 января 2018., в соответствии с Федеральным законом от 28.12.2017 №418-ФЗ «О ежемесячных выплатах семьям, имеющим детей» 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</si>
  <si>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</si>
  <si>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</si>
  <si>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</si>
  <si>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</si>
  <si>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</si>
  <si>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</si>
  <si>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</si>
  <si>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</si>
  <si>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</si>
  <si>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2 02 35573 00 0000 150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</si>
  <si>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</si>
  <si>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</si>
  <si>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</si>
  <si>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</si>
  <si>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20230024050000150</t>
  </si>
  <si>
    <t>изм</t>
  </si>
  <si>
    <t xml:space="preserve">"О внесении изменений в бюджет Монгун-Тайгинского кожууна Республики Тыва </t>
  </si>
  <si>
    <t>2 02 25576 05 0000 150</t>
  </si>
  <si>
    <t>Субвенции на ежемесячную денежную выплату, назначаемую в случае рождения третьего ребенка или последующих детей до достижения ребенком возраста 3-х лет</t>
  </si>
  <si>
    <t>20235084050000150</t>
  </si>
  <si>
    <t xml:space="preserve">20235469050000150 </t>
  </si>
  <si>
    <t>Субвенции бюджетам муниципальных районов на проведение Всероссийской переписи населения 2020 года</t>
  </si>
  <si>
    <t>2 02 25555 05 0000 150</t>
  </si>
  <si>
    <t>Субсидии на поддерку муниципальных программ формирования современной городской среды на 2020 год</t>
  </si>
  <si>
    <t>Субсидии на оказание финансовой поддержки при исполнении расходных обязательств, связанных с реализацией губернаторского проекта «Новая жизнь» (Чаа сорук)</t>
  </si>
  <si>
    <t>20235302050000150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</si>
  <si>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</si>
  <si>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Субсидии на обустройство и восстановление воинских захоронений, находящихся в государственной собственности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</si>
  <si>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на 2020 год </t>
  </si>
  <si>
    <t>2 02 25299 05 0000150</t>
  </si>
  <si>
    <t>20245303050000150</t>
  </si>
  <si>
    <t xml:space="preserve"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</t>
  </si>
  <si>
    <t>20235380050000150</t>
  </si>
  <si>
    <t>№       от   .08.2020г</t>
  </si>
  <si>
    <t>уточненный август</t>
  </si>
  <si>
    <t>Субсидии на организацию бесплатного горячего питания обучающихся , получающих начальное общее образование в государственных и муниципальных образовательных организациях</t>
  </si>
  <si>
    <t>2 02 25304 05 0000 150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</si>
</sst>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#,##0.000_ ;[Red]\-#,##0.000\ "/>
    <numFmt numFmtId="168" formatCode="_(* #,##0.00_);_(* \(#,##0.00\);_(* &quot;-&quot;??_);_(@_)"/>
    <numFmt numFmtId="169" formatCode="&quot;Да&quot;;&quot;Да&quot;;&quot;Нет&quot;"/>
    <numFmt numFmtId="170" formatCode="#,##0.0"/>
  </numFmts>
  <fonts count="3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/>
    <xf numFmtId="0" fontId="2" fillId="0" borderId="0"/>
    <xf numFmtId="168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3" applyNumberFormat="0" applyAlignment="0" applyProtection="0"/>
    <xf numFmtId="0" fontId="15" fillId="10" borderId="4" applyNumberFormat="0" applyAlignment="0" applyProtection="0"/>
    <xf numFmtId="0" fontId="16" fillId="10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11" borderId="9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3" fillId="14" borderId="10" applyNumberFormat="0" applyFon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</cellStyleXfs>
  <cellXfs count="112">
    <xf numFmtId="0" fontId="0" fillId="0" borderId="0" xfId="0"/>
    <xf numFmtId="0" fontId="2" fillId="0" borderId="0" xfId="1"/>
    <xf numFmtId="0" fontId="4" fillId="0" borderId="0" xfId="0" applyFont="1" applyFill="1" applyAlignment="1">
      <alignment horizontal="right"/>
    </xf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0" fontId="5" fillId="0" borderId="0" xfId="2" applyFont="1" applyFill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/>
    </xf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 applyAlignment="1">
      <alignment vertical="top" wrapText="1"/>
    </xf>
    <xf numFmtId="0" fontId="7" fillId="0" borderId="0" xfId="2" applyFont="1" applyFill="1"/>
    <xf numFmtId="0" fontId="8" fillId="0" borderId="0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vertical="top" wrapText="1"/>
    </xf>
    <xf numFmtId="0" fontId="9" fillId="0" borderId="0" xfId="2" applyFont="1" applyFill="1" applyBorder="1" applyAlignment="1">
      <alignment horizontal="center" vertical="top" wrapText="1"/>
    </xf>
    <xf numFmtId="0" fontId="5" fillId="0" borderId="0" xfId="2" applyFont="1" applyFill="1" applyAlignment="1">
      <alignment vertical="top" wrapText="1"/>
    </xf>
    <xf numFmtId="0" fontId="10" fillId="0" borderId="0" xfId="2" applyFont="1" applyFill="1" applyBorder="1" applyAlignment="1">
      <alignment vertical="top" wrapText="1"/>
    </xf>
    <xf numFmtId="0" fontId="11" fillId="0" borderId="0" xfId="2" applyFont="1" applyFill="1" applyBorder="1" applyAlignment="1">
      <alignment vertical="top" wrapText="1"/>
    </xf>
    <xf numFmtId="0" fontId="5" fillId="0" borderId="0" xfId="0" applyFont="1" applyAlignment="1">
      <alignment wrapText="1"/>
    </xf>
    <xf numFmtId="1" fontId="9" fillId="0" borderId="0" xfId="2" applyNumberFormat="1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justify" vertical="top"/>
    </xf>
    <xf numFmtId="0" fontId="10" fillId="0" borderId="0" xfId="2" applyFont="1" applyFill="1" applyBorder="1" applyAlignment="1">
      <alignment horizontal="justify" vertical="top"/>
    </xf>
    <xf numFmtId="0" fontId="11" fillId="0" borderId="0" xfId="4" applyFont="1" applyFill="1" applyAlignment="1">
      <alignment horizontal="justify" vertical="top" wrapText="1"/>
    </xf>
    <xf numFmtId="0" fontId="6" fillId="0" borderId="0" xfId="4" applyFont="1" applyFill="1"/>
    <xf numFmtId="0" fontId="9" fillId="2" borderId="0" xfId="2" applyFont="1" applyFill="1" applyBorder="1" applyAlignment="1">
      <alignment horizontal="center" vertical="top" wrapText="1"/>
    </xf>
    <xf numFmtId="0" fontId="10" fillId="2" borderId="0" xfId="4" applyFont="1" applyFill="1" applyAlignment="1">
      <alignment vertical="top" wrapText="1"/>
    </xf>
    <xf numFmtId="0" fontId="5" fillId="0" borderId="0" xfId="4" applyFont="1" applyFill="1"/>
    <xf numFmtId="0" fontId="12" fillId="0" borderId="0" xfId="4" applyFont="1" applyFill="1"/>
    <xf numFmtId="0" fontId="10" fillId="2" borderId="0" xfId="4" applyFont="1" applyFill="1" applyAlignment="1">
      <alignment vertical="center" wrapText="1"/>
    </xf>
    <xf numFmtId="0" fontId="5" fillId="0" borderId="0" xfId="2" applyFont="1" applyFill="1" applyAlignment="1">
      <alignment horizontal="justify"/>
    </xf>
    <xf numFmtId="0" fontId="30" fillId="2" borderId="0" xfId="2" applyFont="1" applyFill="1" applyBorder="1" applyAlignment="1">
      <alignment horizontal="center" vertical="top" wrapText="1"/>
    </xf>
    <xf numFmtId="0" fontId="31" fillId="2" borderId="0" xfId="4" applyFont="1" applyFill="1" applyAlignment="1">
      <alignment vertical="top" wrapText="1"/>
    </xf>
    <xf numFmtId="0" fontId="9" fillId="2" borderId="12" xfId="2" applyFont="1" applyFill="1" applyBorder="1" applyAlignment="1" applyProtection="1">
      <alignment horizontal="center" vertical="top" wrapText="1"/>
      <protection locked="0"/>
    </xf>
    <xf numFmtId="0" fontId="5" fillId="2" borderId="12" xfId="4" applyFont="1" applyFill="1" applyBorder="1" applyAlignment="1" applyProtection="1">
      <alignment vertical="top" wrapText="1"/>
      <protection locked="0"/>
    </xf>
    <xf numFmtId="0" fontId="30" fillId="2" borderId="12" xfId="2" applyFont="1" applyFill="1" applyBorder="1" applyAlignment="1">
      <alignment horizontal="center" vertical="top" wrapText="1"/>
    </xf>
    <xf numFmtId="0" fontId="31" fillId="2" borderId="12" xfId="4" applyFont="1" applyFill="1" applyBorder="1" applyAlignment="1">
      <alignment vertical="top" wrapText="1"/>
    </xf>
    <xf numFmtId="0" fontId="9" fillId="2" borderId="12" xfId="2" applyFont="1" applyFill="1" applyBorder="1" applyAlignment="1">
      <alignment horizontal="center" vertical="top" wrapText="1"/>
    </xf>
    <xf numFmtId="0" fontId="10" fillId="2" borderId="12" xfId="4" applyFont="1" applyFill="1" applyBorder="1" applyAlignment="1" applyProtection="1">
      <alignment vertical="top" wrapText="1"/>
      <protection locked="0"/>
    </xf>
    <xf numFmtId="0" fontId="6" fillId="0" borderId="12" xfId="2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horizontal="justify" vertical="top" wrapText="1"/>
    </xf>
    <xf numFmtId="0" fontId="9" fillId="2" borderId="12" xfId="0" applyNumberFormat="1" applyFont="1" applyFill="1" applyBorder="1" applyAlignment="1">
      <alignment horizontal="justify" vertical="center" wrapText="1"/>
    </xf>
    <xf numFmtId="0" fontId="5" fillId="2" borderId="12" xfId="0" applyNumberFormat="1" applyFont="1" applyFill="1" applyBorder="1" applyAlignment="1">
      <alignment horizontal="justify"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12" xfId="0" applyNumberFormat="1" applyFont="1" applyFill="1" applyBorder="1" applyAlignment="1">
      <alignment horizontal="left" vertical="center" wrapText="1"/>
    </xf>
    <xf numFmtId="0" fontId="32" fillId="2" borderId="12" xfId="5" applyFont="1" applyFill="1" applyBorder="1" applyAlignment="1">
      <alignment vertical="top" wrapText="1"/>
    </xf>
    <xf numFmtId="49" fontId="9" fillId="2" borderId="12" xfId="0" applyNumberFormat="1" applyFont="1" applyFill="1" applyBorder="1" applyAlignment="1">
      <alignment horizontal="left" vertical="center"/>
    </xf>
    <xf numFmtId="0" fontId="5" fillId="2" borderId="12" xfId="30" applyNumberFormat="1" applyFont="1" applyFill="1" applyBorder="1" applyAlignment="1">
      <alignment horizontal="justify" vertical="center" wrapText="1"/>
    </xf>
    <xf numFmtId="0" fontId="9" fillId="2" borderId="12" xfId="0" applyNumberFormat="1" applyFont="1" applyFill="1" applyBorder="1" applyAlignment="1">
      <alignment vertical="center" wrapText="1"/>
    </xf>
    <xf numFmtId="0" fontId="5" fillId="2" borderId="12" xfId="0" applyNumberFormat="1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9" fillId="0" borderId="0" xfId="1" applyFont="1" applyBorder="1"/>
    <xf numFmtId="166" fontId="2" fillId="0" borderId="0" xfId="1" applyNumberFormat="1" applyFont="1"/>
    <xf numFmtId="0" fontId="2" fillId="0" borderId="0" xfId="1" applyFont="1"/>
    <xf numFmtId="0" fontId="9" fillId="0" borderId="0" xfId="1" applyFont="1" applyBorder="1" applyAlignment="1">
      <alignment horizontal="right" vertical="center"/>
    </xf>
    <xf numFmtId="0" fontId="33" fillId="0" borderId="0" xfId="0" applyFont="1" applyAlignment="1">
      <alignment wrapText="1"/>
    </xf>
    <xf numFmtId="1" fontId="34" fillId="0" borderId="0" xfId="0" applyNumberFormat="1" applyFont="1" applyAlignment="1" applyProtection="1">
      <alignment horizontal="center" vertical="top"/>
      <protection locked="0"/>
    </xf>
    <xf numFmtId="0" fontId="35" fillId="0" borderId="0" xfId="0" applyFont="1" applyAlignment="1">
      <alignment horizontal="center" vertical="top"/>
    </xf>
    <xf numFmtId="0" fontId="9" fillId="2" borderId="0" xfId="2" applyFont="1" applyFill="1" applyBorder="1" applyAlignment="1" applyProtection="1">
      <alignment horizontal="center" vertical="top" wrapText="1"/>
      <protection locked="0"/>
    </xf>
    <xf numFmtId="0" fontId="35" fillId="0" borderId="12" xfId="23" applyFont="1" applyFill="1" applyBorder="1" applyAlignment="1">
      <alignment horizontal="center" vertical="center" wrapText="1"/>
    </xf>
    <xf numFmtId="0" fontId="10" fillId="0" borderId="13" xfId="0" quotePrefix="1" applyNumberFormat="1" applyFont="1" applyBorder="1" applyAlignment="1">
      <alignment horizontal="left" wrapText="1"/>
    </xf>
    <xf numFmtId="49" fontId="36" fillId="0" borderId="14" xfId="0" applyNumberFormat="1" applyFont="1" applyBorder="1" applyAlignment="1">
      <alignment horizontal="center"/>
    </xf>
    <xf numFmtId="0" fontId="5" fillId="0" borderId="0" xfId="2" applyFont="1" applyFill="1" applyBorder="1"/>
    <xf numFmtId="0" fontId="5" fillId="0" borderId="0" xfId="2" applyFont="1" applyFill="1" applyBorder="1" applyAlignment="1">
      <alignment horizontal="right"/>
    </xf>
    <xf numFmtId="166" fontId="2" fillId="0" borderId="0" xfId="1" applyNumberFormat="1" applyFont="1" applyAlignment="1">
      <alignment horizontal="right"/>
    </xf>
    <xf numFmtId="0" fontId="5" fillId="0" borderId="0" xfId="2" applyFont="1" applyFill="1" applyBorder="1" applyAlignment="1"/>
    <xf numFmtId="166" fontId="7" fillId="0" borderId="12" xfId="2" applyNumberFormat="1" applyFont="1" applyFill="1" applyBorder="1" applyAlignment="1">
      <alignment horizontal="center" vertical="center"/>
    </xf>
    <xf numFmtId="0" fontId="9" fillId="0" borderId="0" xfId="2" applyFont="1" applyFill="1" applyBorder="1" applyAlignment="1" applyProtection="1">
      <alignment horizontal="center" vertical="top" wrapText="1"/>
      <protection locked="0"/>
    </xf>
    <xf numFmtId="0" fontId="9" fillId="0" borderId="12" xfId="0" applyFont="1" applyFill="1" applyBorder="1" applyAlignment="1">
      <alignment vertical="center" wrapText="1"/>
    </xf>
    <xf numFmtId="49" fontId="36" fillId="0" borderId="14" xfId="0" applyNumberFormat="1" applyFont="1" applyFill="1" applyBorder="1" applyAlignment="1">
      <alignment horizontal="center"/>
    </xf>
    <xf numFmtId="0" fontId="10" fillId="0" borderId="13" xfId="0" applyNumberFormat="1" applyFont="1" applyFill="1" applyBorder="1" applyAlignment="1">
      <alignment horizontal="left" wrapText="1"/>
    </xf>
    <xf numFmtId="0" fontId="9" fillId="0" borderId="12" xfId="2" applyFont="1" applyFill="1" applyBorder="1" applyAlignment="1" applyProtection="1">
      <alignment horizontal="center" vertical="top" wrapText="1"/>
      <protection locked="0"/>
    </xf>
    <xf numFmtId="166" fontId="6" fillId="0" borderId="16" xfId="4" applyNumberFormat="1" applyFont="1" applyFill="1" applyBorder="1" applyAlignment="1">
      <alignment horizontal="center" vertical="center"/>
    </xf>
    <xf numFmtId="170" fontId="5" fillId="2" borderId="16" xfId="0" applyNumberFormat="1" applyFont="1" applyFill="1" applyBorder="1" applyAlignment="1">
      <alignment horizontal="center" vertical="center"/>
    </xf>
    <xf numFmtId="0" fontId="5" fillId="0" borderId="16" xfId="4" applyFont="1" applyFill="1" applyBorder="1" applyAlignment="1">
      <alignment horizontal="center"/>
    </xf>
    <xf numFmtId="0" fontId="5" fillId="0" borderId="12" xfId="4" applyFont="1" applyFill="1" applyBorder="1" applyAlignment="1">
      <alignment horizontal="center"/>
    </xf>
    <xf numFmtId="0" fontId="6" fillId="0" borderId="15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/>
    </xf>
    <xf numFmtId="167" fontId="7" fillId="0" borderId="0" xfId="2" applyNumberFormat="1" applyFont="1" applyFill="1" applyAlignment="1">
      <alignment horizontal="center"/>
    </xf>
    <xf numFmtId="166" fontId="6" fillId="0" borderId="0" xfId="3" applyNumberFormat="1" applyFont="1" applyFill="1" applyBorder="1" applyAlignment="1">
      <alignment horizontal="center" vertical="center" wrapText="1"/>
    </xf>
    <xf numFmtId="166" fontId="5" fillId="0" borderId="12" xfId="2" applyNumberFormat="1" applyFont="1" applyFill="1" applyBorder="1" applyAlignment="1">
      <alignment horizontal="center"/>
    </xf>
    <xf numFmtId="166" fontId="5" fillId="0" borderId="0" xfId="3" applyNumberFormat="1" applyFont="1" applyFill="1" applyBorder="1" applyAlignment="1">
      <alignment horizontal="center" vertical="center" wrapText="1"/>
    </xf>
    <xf numFmtId="166" fontId="10" fillId="2" borderId="0" xfId="3" applyNumberFormat="1" applyFont="1" applyFill="1" applyBorder="1" applyAlignment="1">
      <alignment horizontal="center" vertical="center" wrapText="1"/>
    </xf>
    <xf numFmtId="166" fontId="11" fillId="0" borderId="0" xfId="3" applyNumberFormat="1" applyFont="1" applyFill="1" applyBorder="1" applyAlignment="1">
      <alignment horizontal="center" vertical="center" wrapText="1"/>
    </xf>
    <xf numFmtId="166" fontId="10" fillId="0" borderId="0" xfId="3" applyNumberFormat="1" applyFont="1" applyFill="1" applyBorder="1" applyAlignment="1">
      <alignment horizontal="center" vertical="center" wrapText="1"/>
    </xf>
    <xf numFmtId="166" fontId="10" fillId="0" borderId="12" xfId="3" applyNumberFormat="1" applyFont="1" applyFill="1" applyBorder="1" applyAlignment="1">
      <alignment horizontal="center" vertical="center" wrapText="1"/>
    </xf>
    <xf numFmtId="166" fontId="11" fillId="0" borderId="12" xfId="3" applyNumberFormat="1" applyFont="1" applyFill="1" applyBorder="1" applyAlignment="1">
      <alignment horizontal="center" vertical="center" wrapText="1"/>
    </xf>
    <xf numFmtId="166" fontId="6" fillId="0" borderId="12" xfId="4" applyNumberFormat="1" applyFont="1" applyFill="1" applyBorder="1" applyAlignment="1">
      <alignment horizontal="center" vertical="center"/>
    </xf>
    <xf numFmtId="166" fontId="5" fillId="0" borderId="12" xfId="4" applyNumberFormat="1" applyFont="1" applyFill="1" applyBorder="1" applyAlignment="1">
      <alignment horizontal="center" vertical="center"/>
    </xf>
    <xf numFmtId="166" fontId="5" fillId="0" borderId="16" xfId="4" applyNumberFormat="1" applyFont="1" applyFill="1" applyBorder="1" applyAlignment="1">
      <alignment horizontal="center" vertical="center"/>
    </xf>
    <xf numFmtId="170" fontId="9" fillId="2" borderId="16" xfId="0" applyNumberFormat="1" applyFont="1" applyFill="1" applyBorder="1" applyAlignment="1">
      <alignment horizontal="center" vertical="center"/>
    </xf>
    <xf numFmtId="170" fontId="5" fillId="0" borderId="16" xfId="0" applyNumberFormat="1" applyFont="1" applyFill="1" applyBorder="1" applyAlignment="1">
      <alignment horizontal="center" vertical="center"/>
    </xf>
    <xf numFmtId="170" fontId="6" fillId="0" borderId="16" xfId="0" applyNumberFormat="1" applyFont="1" applyFill="1" applyBorder="1" applyAlignment="1">
      <alignment horizontal="center" vertical="center"/>
    </xf>
    <xf numFmtId="170" fontId="9" fillId="0" borderId="16" xfId="0" applyNumberFormat="1" applyFont="1" applyFill="1" applyBorder="1" applyAlignment="1">
      <alignment horizontal="center" vertical="center"/>
    </xf>
    <xf numFmtId="0" fontId="12" fillId="0" borderId="12" xfId="4" applyFont="1" applyFill="1" applyBorder="1" applyAlignment="1">
      <alignment horizontal="center"/>
    </xf>
    <xf numFmtId="170" fontId="5" fillId="2" borderId="12" xfId="0" applyNumberFormat="1" applyFont="1" applyFill="1" applyBorder="1" applyAlignment="1">
      <alignment horizontal="center" vertical="center"/>
    </xf>
    <xf numFmtId="0" fontId="33" fillId="0" borderId="12" xfId="0" applyFont="1" applyBorder="1" applyAlignment="1">
      <alignment vertical="center" wrapText="1"/>
    </xf>
    <xf numFmtId="0" fontId="33" fillId="0" borderId="0" xfId="0" applyFont="1" applyAlignment="1">
      <alignment vertical="center" wrapText="1"/>
    </xf>
    <xf numFmtId="166" fontId="7" fillId="2" borderId="12" xfId="2" applyNumberFormat="1" applyFont="1" applyFill="1" applyBorder="1" applyAlignment="1">
      <alignment horizontal="center" vertical="center"/>
    </xf>
    <xf numFmtId="0" fontId="5" fillId="2" borderId="12" xfId="4" applyFont="1" applyFill="1" applyBorder="1" applyAlignment="1">
      <alignment horizontal="center" vertical="center"/>
    </xf>
    <xf numFmtId="0" fontId="5" fillId="2" borderId="12" xfId="4" applyFont="1" applyFill="1" applyBorder="1" applyAlignment="1">
      <alignment horizontal="center"/>
    </xf>
    <xf numFmtId="0" fontId="5" fillId="2" borderId="16" xfId="4" applyFont="1" applyFill="1" applyBorder="1" applyAlignment="1">
      <alignment horizontal="center" vertical="center"/>
    </xf>
    <xf numFmtId="170" fontId="5" fillId="2" borderId="16" xfId="4" applyNumberFormat="1" applyFont="1" applyFill="1" applyBorder="1" applyAlignment="1">
      <alignment horizontal="center" vertical="center"/>
    </xf>
    <xf numFmtId="170" fontId="5" fillId="2" borderId="12" xfId="4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5" fillId="0" borderId="12" xfId="4" applyFont="1" applyFill="1" applyBorder="1" applyAlignment="1">
      <alignment horizontal="center" vertical="center"/>
    </xf>
    <xf numFmtId="166" fontId="7" fillId="0" borderId="17" xfId="2" applyNumberFormat="1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/>
    </xf>
    <xf numFmtId="0" fontId="5" fillId="0" borderId="19" xfId="2" applyFont="1" applyFill="1" applyBorder="1" applyAlignment="1">
      <alignment horizontal="center" wrapText="1"/>
    </xf>
    <xf numFmtId="0" fontId="6" fillId="0" borderId="0" xfId="2" applyFont="1" applyFill="1" applyAlignment="1">
      <alignment horizontal="center"/>
    </xf>
    <xf numFmtId="0" fontId="2" fillId="0" borderId="0" xfId="1" applyAlignment="1">
      <alignment horizontal="right"/>
    </xf>
  </cellXfs>
  <cellStyles count="43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248"/>
  <sheetViews>
    <sheetView tabSelected="1" view="pageBreakPreview" topLeftCell="A81" zoomScaleSheetLayoutView="100" workbookViewId="0">
      <selection activeCell="H85" sqref="H85"/>
    </sheetView>
  </sheetViews>
  <sheetFormatPr defaultRowHeight="15"/>
  <cols>
    <col min="1" max="1" width="21.5703125" style="3" customWidth="1"/>
    <col min="2" max="2" width="67.28515625" style="3" customWidth="1"/>
    <col min="3" max="3" width="18" style="6" customWidth="1"/>
    <col min="4" max="4" width="11.42578125" style="3" bestFit="1" customWidth="1"/>
    <col min="5" max="5" width="13.85546875" style="3" customWidth="1"/>
    <col min="6" max="16384" width="9.140625" style="3"/>
  </cols>
  <sheetData>
    <row r="1" spans="1:24" ht="15.75">
      <c r="A1" s="1"/>
      <c r="B1" s="1"/>
      <c r="C1" s="2"/>
      <c r="D1" s="1"/>
      <c r="E1" s="2" t="s">
        <v>0</v>
      </c>
    </row>
    <row r="2" spans="1:24" ht="15.75">
      <c r="A2" s="1"/>
      <c r="B2" s="1"/>
      <c r="C2" s="2"/>
      <c r="D2" s="1"/>
      <c r="E2" s="2" t="s">
        <v>1</v>
      </c>
    </row>
    <row r="3" spans="1:24" ht="15.75">
      <c r="A3" s="1"/>
      <c r="B3" s="1"/>
      <c r="C3" s="2"/>
      <c r="D3" s="1"/>
      <c r="E3" s="2" t="s">
        <v>2</v>
      </c>
    </row>
    <row r="4" spans="1:24" ht="15.75">
      <c r="A4" s="1"/>
      <c r="B4" s="1"/>
      <c r="C4" s="2"/>
      <c r="D4" s="1"/>
      <c r="E4" s="2" t="s">
        <v>126</v>
      </c>
    </row>
    <row r="5" spans="1:24" ht="15.75">
      <c r="A5" s="1"/>
      <c r="B5" s="1"/>
      <c r="C5" s="2"/>
      <c r="D5" s="1"/>
      <c r="E5" s="2" t="s">
        <v>3</v>
      </c>
    </row>
    <row r="6" spans="1:24" ht="15.75" customHeight="1">
      <c r="A6" s="1"/>
      <c r="B6" s="111"/>
      <c r="C6" s="111"/>
      <c r="D6" s="111" t="s">
        <v>143</v>
      </c>
      <c r="E6" s="111"/>
    </row>
    <row r="7" spans="1:24">
      <c r="A7" s="4"/>
    </row>
    <row r="8" spans="1:24">
      <c r="A8" s="110" t="s">
        <v>89</v>
      </c>
      <c r="B8" s="110"/>
      <c r="C8" s="110"/>
    </row>
    <row r="9" spans="1:24">
      <c r="A9" s="110" t="s">
        <v>88</v>
      </c>
      <c r="B9" s="110"/>
      <c r="C9" s="110"/>
    </row>
    <row r="10" spans="1:24" ht="15.75" thickBot="1">
      <c r="A10" s="5"/>
      <c r="B10" s="5"/>
      <c r="C10" s="6" t="s">
        <v>4</v>
      </c>
    </row>
    <row r="11" spans="1:24" ht="30.75" thickBot="1">
      <c r="A11" s="7" t="s">
        <v>5</v>
      </c>
      <c r="B11" s="7" t="s">
        <v>6</v>
      </c>
      <c r="C11" s="76" t="s">
        <v>7</v>
      </c>
      <c r="D11" s="108" t="s">
        <v>125</v>
      </c>
      <c r="E11" s="109" t="s">
        <v>144</v>
      </c>
    </row>
    <row r="12" spans="1:24" ht="15.75" thickBot="1">
      <c r="A12" s="8">
        <v>1</v>
      </c>
      <c r="B12" s="9">
        <v>2</v>
      </c>
      <c r="C12" s="77">
        <v>3</v>
      </c>
      <c r="D12" s="107"/>
      <c r="E12" s="107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s="12" customFormat="1" ht="14.25">
      <c r="A13" s="11"/>
      <c r="C13" s="78"/>
      <c r="D13" s="66"/>
      <c r="E13" s="66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s="12" customFormat="1" ht="14.25">
      <c r="A14" s="13" t="s">
        <v>8</v>
      </c>
      <c r="B14" s="14" t="s">
        <v>9</v>
      </c>
      <c r="C14" s="79">
        <f>C15+C16+C21+C25+C27+C28+C31+C34+C37+C39+C40</f>
        <v>42530</v>
      </c>
      <c r="D14" s="66"/>
      <c r="E14" s="66">
        <f>C14+D14</f>
        <v>42530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s="12" customFormat="1" ht="14.25">
      <c r="A15" s="13" t="s">
        <v>10</v>
      </c>
      <c r="B15" s="14" t="s">
        <v>11</v>
      </c>
      <c r="C15" s="79">
        <v>27466</v>
      </c>
      <c r="D15" s="66"/>
      <c r="E15" s="66">
        <f t="shared" ref="E15:E57" si="0">C15+D15</f>
        <v>27466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s="12" customFormat="1" ht="32.25" customHeight="1">
      <c r="A16" s="13" t="s">
        <v>12</v>
      </c>
      <c r="B16" s="14" t="s">
        <v>13</v>
      </c>
      <c r="C16" s="79">
        <f>C18+C17+C19+C20</f>
        <v>9820</v>
      </c>
      <c r="D16" s="66"/>
      <c r="E16" s="66">
        <f t="shared" si="0"/>
        <v>9820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s="12" customFormat="1" ht="62.25" customHeight="1">
      <c r="A17" s="15" t="s">
        <v>14</v>
      </c>
      <c r="B17" s="16" t="s">
        <v>15</v>
      </c>
      <c r="C17" s="79">
        <v>3899</v>
      </c>
      <c r="D17" s="80"/>
      <c r="E17" s="66">
        <f t="shared" si="0"/>
        <v>3899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2" customFormat="1" ht="75.75" customHeight="1">
      <c r="A18" s="15" t="s">
        <v>16</v>
      </c>
      <c r="B18" s="55" t="s">
        <v>17</v>
      </c>
      <c r="C18" s="81">
        <v>39</v>
      </c>
      <c r="D18" s="80"/>
      <c r="E18" s="66">
        <f t="shared" si="0"/>
        <v>39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2" customFormat="1" ht="60">
      <c r="A19" s="15" t="s">
        <v>18</v>
      </c>
      <c r="B19" s="55" t="s">
        <v>19</v>
      </c>
      <c r="C19" s="81">
        <v>5882</v>
      </c>
      <c r="D19" s="80"/>
      <c r="E19" s="66">
        <f t="shared" si="0"/>
        <v>5882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2" customFormat="1" ht="60">
      <c r="A20" s="15" t="s">
        <v>20</v>
      </c>
      <c r="B20" s="16" t="s">
        <v>21</v>
      </c>
      <c r="C20" s="81"/>
      <c r="D20" s="66"/>
      <c r="E20" s="66">
        <f t="shared" si="0"/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2" customFormat="1" ht="14.25">
      <c r="A21" s="13" t="s">
        <v>22</v>
      </c>
      <c r="B21" s="14" t="s">
        <v>23</v>
      </c>
      <c r="C21" s="79">
        <f>C22+C23+C24</f>
        <v>1569</v>
      </c>
      <c r="D21" s="66"/>
      <c r="E21" s="66">
        <f t="shared" si="0"/>
        <v>1569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2" customFormat="1">
      <c r="A22" s="15" t="s">
        <v>24</v>
      </c>
      <c r="B22" s="16" t="s">
        <v>25</v>
      </c>
      <c r="C22" s="81">
        <v>618</v>
      </c>
      <c r="D22" s="66"/>
      <c r="E22" s="66">
        <f t="shared" si="0"/>
        <v>618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2" customFormat="1">
      <c r="A23" s="15" t="s">
        <v>26</v>
      </c>
      <c r="B23" s="16" t="s">
        <v>27</v>
      </c>
      <c r="C23" s="81">
        <v>112</v>
      </c>
      <c r="D23" s="66"/>
      <c r="E23" s="66">
        <f t="shared" si="0"/>
        <v>112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2" customFormat="1" ht="30">
      <c r="A24" s="15" t="s">
        <v>28</v>
      </c>
      <c r="B24" s="16" t="s">
        <v>29</v>
      </c>
      <c r="C24" s="81">
        <v>839</v>
      </c>
      <c r="D24" s="66"/>
      <c r="E24" s="66">
        <f t="shared" si="0"/>
        <v>839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s="12" customFormat="1" ht="14.25">
      <c r="A25" s="13" t="s">
        <v>30</v>
      </c>
      <c r="B25" s="14" t="s">
        <v>31</v>
      </c>
      <c r="C25" s="79">
        <f>C26</f>
        <v>1153</v>
      </c>
      <c r="D25" s="66"/>
      <c r="E25" s="66">
        <f t="shared" si="0"/>
        <v>1153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s="12" customFormat="1">
      <c r="A26" s="15" t="s">
        <v>32</v>
      </c>
      <c r="B26" s="16" t="s">
        <v>33</v>
      </c>
      <c r="C26" s="79">
        <v>1153</v>
      </c>
      <c r="D26" s="66"/>
      <c r="E26" s="66">
        <f t="shared" si="0"/>
        <v>1153</v>
      </c>
      <c r="F26" s="10"/>
      <c r="G26" s="10"/>
      <c r="H26" s="10"/>
      <c r="I26" s="10"/>
      <c r="J26" s="10"/>
      <c r="K26" s="10"/>
      <c r="L26" s="10"/>
      <c r="M26" s="10"/>
      <c r="N26" s="10"/>
    </row>
    <row r="27" spans="1:24" s="12" customFormat="1" ht="14.25">
      <c r="A27" s="13" t="s">
        <v>34</v>
      </c>
      <c r="B27" s="18" t="s">
        <v>35</v>
      </c>
      <c r="C27" s="79">
        <v>510</v>
      </c>
      <c r="D27" s="66"/>
      <c r="E27" s="66">
        <f t="shared" si="0"/>
        <v>510</v>
      </c>
      <c r="F27" s="10"/>
      <c r="G27" s="10"/>
      <c r="H27" s="10"/>
      <c r="I27" s="10"/>
      <c r="J27" s="10"/>
      <c r="K27" s="10"/>
      <c r="L27" s="10"/>
      <c r="M27" s="10"/>
      <c r="N27" s="10"/>
    </row>
    <row r="28" spans="1:24" s="12" customFormat="1" ht="42.75">
      <c r="A28" s="13" t="s">
        <v>36</v>
      </c>
      <c r="B28" s="18" t="s">
        <v>37</v>
      </c>
      <c r="C28" s="79">
        <f>C29+C30</f>
        <v>700</v>
      </c>
      <c r="D28" s="66"/>
      <c r="E28" s="66">
        <f t="shared" si="0"/>
        <v>700</v>
      </c>
      <c r="F28" s="10"/>
      <c r="G28" s="10"/>
      <c r="H28" s="10"/>
      <c r="I28" s="10"/>
      <c r="J28" s="10"/>
      <c r="K28" s="10"/>
      <c r="L28" s="10"/>
      <c r="M28" s="10"/>
      <c r="N28" s="10"/>
    </row>
    <row r="29" spans="1:24" s="12" customFormat="1" ht="60">
      <c r="A29" s="20" t="s">
        <v>38</v>
      </c>
      <c r="B29" s="17" t="s">
        <v>39</v>
      </c>
      <c r="C29" s="82">
        <v>160</v>
      </c>
      <c r="D29" s="66"/>
      <c r="E29" s="66">
        <f t="shared" si="0"/>
        <v>160</v>
      </c>
      <c r="F29" s="10"/>
      <c r="G29" s="10"/>
      <c r="H29" s="10"/>
      <c r="I29" s="10"/>
      <c r="J29" s="10"/>
      <c r="K29" s="10"/>
      <c r="L29" s="10"/>
      <c r="M29" s="10"/>
      <c r="N29" s="10"/>
    </row>
    <row r="30" spans="1:24" s="12" customFormat="1" ht="75">
      <c r="A30" s="56">
        <v>1.11090450500001E+16</v>
      </c>
      <c r="B30" s="19" t="s">
        <v>40</v>
      </c>
      <c r="C30" s="83">
        <v>540</v>
      </c>
      <c r="D30" s="66"/>
      <c r="E30" s="66">
        <f t="shared" si="0"/>
        <v>540</v>
      </c>
      <c r="F30" s="10"/>
      <c r="G30" s="10"/>
      <c r="H30" s="10"/>
      <c r="I30" s="10"/>
      <c r="J30" s="10"/>
      <c r="K30" s="10"/>
      <c r="L30" s="10"/>
      <c r="M30" s="10"/>
      <c r="N30" s="10"/>
    </row>
    <row r="31" spans="1:24" s="12" customFormat="1" ht="28.5">
      <c r="A31" s="13" t="s">
        <v>41</v>
      </c>
      <c r="B31" s="18" t="s">
        <v>42</v>
      </c>
      <c r="C31" s="83">
        <f>C32+C33</f>
        <v>298</v>
      </c>
      <c r="D31" s="66"/>
      <c r="E31" s="66">
        <f t="shared" si="0"/>
        <v>298</v>
      </c>
      <c r="F31" s="10"/>
      <c r="G31" s="10"/>
      <c r="H31" s="10"/>
      <c r="I31" s="10"/>
      <c r="J31" s="10"/>
      <c r="K31" s="10"/>
      <c r="L31" s="10"/>
      <c r="M31" s="10"/>
      <c r="N31" s="10"/>
    </row>
    <row r="32" spans="1:24" s="12" customFormat="1" ht="30">
      <c r="A32" s="15" t="s">
        <v>43</v>
      </c>
      <c r="B32" s="17" t="s">
        <v>44</v>
      </c>
      <c r="C32" s="83">
        <v>298</v>
      </c>
      <c r="D32" s="66"/>
      <c r="E32" s="66">
        <f t="shared" si="0"/>
        <v>298</v>
      </c>
      <c r="F32" s="10"/>
      <c r="G32" s="10"/>
      <c r="H32" s="10"/>
      <c r="I32" s="10"/>
      <c r="J32" s="10"/>
      <c r="K32" s="10"/>
      <c r="L32" s="10"/>
      <c r="M32" s="10"/>
      <c r="N32" s="10"/>
    </row>
    <row r="33" spans="1:14" s="12" customFormat="1">
      <c r="A33" s="15" t="s">
        <v>45</v>
      </c>
      <c r="B33" s="17" t="s">
        <v>46</v>
      </c>
      <c r="C33" s="83"/>
      <c r="D33" s="66"/>
      <c r="E33" s="66">
        <f t="shared" si="0"/>
        <v>0</v>
      </c>
      <c r="F33" s="10"/>
      <c r="G33" s="10"/>
      <c r="H33" s="10"/>
      <c r="I33" s="10"/>
      <c r="J33" s="10"/>
      <c r="K33" s="10"/>
      <c r="L33" s="10"/>
      <c r="M33" s="10"/>
      <c r="N33" s="10"/>
    </row>
    <row r="34" spans="1:14" s="12" customFormat="1" ht="28.5">
      <c r="A34" s="13" t="s">
        <v>47</v>
      </c>
      <c r="B34" s="18" t="s">
        <v>48</v>
      </c>
      <c r="C34" s="83">
        <f>C35+C36</f>
        <v>0</v>
      </c>
      <c r="D34" s="66"/>
      <c r="E34" s="66">
        <f t="shared" si="0"/>
        <v>0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4" s="12" customFormat="1" ht="30">
      <c r="A35" s="15" t="s">
        <v>49</v>
      </c>
      <c r="B35" s="17" t="s">
        <v>50</v>
      </c>
      <c r="C35" s="84"/>
      <c r="D35" s="66"/>
      <c r="E35" s="66">
        <f t="shared" si="0"/>
        <v>0</v>
      </c>
      <c r="F35" s="10"/>
      <c r="G35" s="10"/>
      <c r="H35" s="10"/>
      <c r="I35" s="10"/>
      <c r="J35" s="10"/>
      <c r="K35" s="10"/>
      <c r="L35" s="10"/>
      <c r="M35" s="10"/>
      <c r="N35" s="10"/>
    </row>
    <row r="36" spans="1:14" s="12" customFormat="1" ht="30">
      <c r="A36" s="15" t="s">
        <v>51</v>
      </c>
      <c r="B36" s="17" t="s">
        <v>52</v>
      </c>
      <c r="C36" s="83"/>
      <c r="D36" s="66"/>
      <c r="E36" s="66">
        <f t="shared" si="0"/>
        <v>0</v>
      </c>
      <c r="F36" s="10"/>
      <c r="G36" s="10"/>
      <c r="H36" s="10"/>
      <c r="I36" s="10"/>
      <c r="J36" s="10"/>
      <c r="K36" s="10"/>
      <c r="L36" s="10"/>
      <c r="M36" s="10"/>
      <c r="N36" s="10"/>
    </row>
    <row r="37" spans="1:14" s="12" customFormat="1" ht="28.5">
      <c r="A37" s="13" t="s">
        <v>53</v>
      </c>
      <c r="B37" s="18" t="s">
        <v>54</v>
      </c>
      <c r="C37" s="83">
        <f>C38</f>
        <v>135</v>
      </c>
      <c r="D37" s="66"/>
      <c r="E37" s="66">
        <f t="shared" si="0"/>
        <v>135</v>
      </c>
      <c r="F37" s="10"/>
      <c r="G37" s="10"/>
      <c r="H37" s="10"/>
      <c r="I37" s="10"/>
      <c r="J37" s="10"/>
      <c r="K37" s="10"/>
      <c r="L37" s="10"/>
      <c r="M37" s="10"/>
      <c r="N37" s="10"/>
    </row>
    <row r="38" spans="1:14" s="12" customFormat="1" ht="30">
      <c r="A38" s="57" t="s">
        <v>110</v>
      </c>
      <c r="B38" s="17" t="s">
        <v>55</v>
      </c>
      <c r="C38" s="85">
        <v>135</v>
      </c>
      <c r="D38" s="66"/>
      <c r="E38" s="66">
        <f t="shared" si="0"/>
        <v>135</v>
      </c>
      <c r="F38" s="10"/>
      <c r="G38" s="10"/>
      <c r="H38" s="10"/>
      <c r="I38" s="10"/>
      <c r="J38" s="10"/>
      <c r="K38" s="10"/>
      <c r="L38" s="10"/>
      <c r="M38" s="10"/>
      <c r="N38" s="10"/>
    </row>
    <row r="39" spans="1:14" s="12" customFormat="1" ht="14.25">
      <c r="A39" s="13" t="s">
        <v>56</v>
      </c>
      <c r="B39" s="18" t="s">
        <v>57</v>
      </c>
      <c r="C39" s="86">
        <v>879</v>
      </c>
      <c r="D39" s="66"/>
      <c r="E39" s="66">
        <f t="shared" si="0"/>
        <v>879</v>
      </c>
      <c r="F39" s="10"/>
      <c r="G39" s="10"/>
      <c r="H39" s="10"/>
      <c r="I39" s="10"/>
      <c r="J39" s="10"/>
      <c r="K39" s="10"/>
      <c r="L39" s="10"/>
      <c r="M39" s="10"/>
      <c r="N39" s="10"/>
    </row>
    <row r="40" spans="1:14" s="12" customFormat="1" ht="14.25">
      <c r="A40" s="13" t="s">
        <v>58</v>
      </c>
      <c r="B40" s="21" t="s">
        <v>59</v>
      </c>
      <c r="C40" s="86">
        <f>C41</f>
        <v>0</v>
      </c>
      <c r="D40" s="66"/>
      <c r="E40" s="66">
        <f t="shared" si="0"/>
        <v>0</v>
      </c>
      <c r="F40" s="10"/>
      <c r="G40" s="10"/>
      <c r="H40" s="10"/>
      <c r="I40" s="10"/>
      <c r="J40" s="10"/>
      <c r="K40" s="10"/>
      <c r="L40" s="10"/>
      <c r="M40" s="10"/>
      <c r="N40" s="10"/>
    </row>
    <row r="41" spans="1:14" s="12" customFormat="1">
      <c r="A41" s="57" t="s">
        <v>60</v>
      </c>
      <c r="B41" s="22" t="s">
        <v>61</v>
      </c>
      <c r="C41" s="86"/>
      <c r="D41" s="66"/>
      <c r="E41" s="66">
        <f t="shared" si="0"/>
        <v>0</v>
      </c>
      <c r="F41" s="10"/>
      <c r="G41" s="10"/>
      <c r="H41" s="10"/>
      <c r="I41" s="10"/>
      <c r="J41" s="10"/>
      <c r="K41" s="10"/>
      <c r="L41" s="10"/>
      <c r="M41" s="10"/>
      <c r="N41" s="10"/>
    </row>
    <row r="42" spans="1:14" s="24" customFormat="1" ht="27.75" customHeight="1">
      <c r="A42" s="13" t="s">
        <v>62</v>
      </c>
      <c r="B42" s="23" t="s">
        <v>63</v>
      </c>
      <c r="C42" s="87">
        <f>C43</f>
        <v>496727.76721999998</v>
      </c>
      <c r="D42" s="87">
        <f>D43</f>
        <v>-2549.6184799999996</v>
      </c>
      <c r="E42" s="66">
        <f>C42+D42</f>
        <v>494178.14873999998</v>
      </c>
      <c r="F42" s="10"/>
      <c r="G42" s="10"/>
      <c r="H42" s="10"/>
      <c r="I42" s="10"/>
      <c r="J42" s="10"/>
      <c r="K42" s="10"/>
      <c r="L42" s="10"/>
      <c r="M42" s="10"/>
      <c r="N42" s="10"/>
    </row>
    <row r="43" spans="1:14" s="27" customFormat="1" ht="30">
      <c r="A43" s="25" t="s">
        <v>64</v>
      </c>
      <c r="B43" s="26" t="s">
        <v>65</v>
      </c>
      <c r="C43" s="88">
        <f>C44+C47+C63+C84</f>
        <v>496727.76721999998</v>
      </c>
      <c r="D43" s="88">
        <f>D44+D46+D47+D60+D63+D84</f>
        <v>-2549.6184799999996</v>
      </c>
      <c r="E43" s="66">
        <f>C43+D43</f>
        <v>494178.14873999998</v>
      </c>
      <c r="F43" s="10"/>
      <c r="G43" s="10"/>
      <c r="H43" s="10"/>
      <c r="I43" s="10"/>
      <c r="J43" s="10"/>
      <c r="K43" s="10"/>
      <c r="L43" s="10"/>
      <c r="M43" s="10"/>
      <c r="N43" s="10"/>
    </row>
    <row r="44" spans="1:14" s="28" customFormat="1" ht="28.5" customHeight="1">
      <c r="A44" s="31" t="s">
        <v>66</v>
      </c>
      <c r="B44" s="32" t="s">
        <v>67</v>
      </c>
      <c r="C44" s="87">
        <f>C45+C46</f>
        <v>127371.79999999999</v>
      </c>
      <c r="D44" s="66"/>
      <c r="E44" s="66">
        <f t="shared" si="0"/>
        <v>127371.79999999999</v>
      </c>
      <c r="F44" s="10"/>
      <c r="G44" s="10"/>
      <c r="H44" s="10"/>
      <c r="I44" s="10"/>
      <c r="J44" s="10"/>
      <c r="K44" s="10"/>
      <c r="L44" s="10"/>
      <c r="M44" s="10"/>
      <c r="N44" s="10"/>
    </row>
    <row r="45" spans="1:14" s="27" customFormat="1" ht="45">
      <c r="A45" s="57" t="s">
        <v>68</v>
      </c>
      <c r="B45" s="29" t="s">
        <v>122</v>
      </c>
      <c r="C45" s="88">
        <v>116195.7</v>
      </c>
      <c r="D45" s="66"/>
      <c r="E45" s="66">
        <f t="shared" si="0"/>
        <v>116195.7</v>
      </c>
      <c r="F45" s="10"/>
      <c r="G45" s="10"/>
      <c r="H45" s="10"/>
      <c r="I45" s="10"/>
      <c r="J45" s="10"/>
      <c r="K45" s="10"/>
      <c r="L45" s="10"/>
      <c r="M45" s="10"/>
      <c r="N45" s="10"/>
    </row>
    <row r="46" spans="1:14" s="27" customFormat="1" ht="30">
      <c r="A46" s="57" t="s">
        <v>69</v>
      </c>
      <c r="B46" s="29" t="s">
        <v>70</v>
      </c>
      <c r="C46" s="88">
        <f>10916.3+259.8</f>
        <v>11176.099999999999</v>
      </c>
      <c r="D46" s="98">
        <v>0</v>
      </c>
      <c r="E46" s="66">
        <f t="shared" si="0"/>
        <v>11176.099999999999</v>
      </c>
      <c r="F46" s="10"/>
      <c r="G46" s="10"/>
      <c r="H46" s="10"/>
      <c r="I46" s="10"/>
      <c r="J46" s="10"/>
      <c r="K46" s="10"/>
      <c r="L46" s="10"/>
      <c r="M46" s="10"/>
      <c r="N46" s="10"/>
    </row>
    <row r="47" spans="1:14" s="28" customFormat="1" ht="38.25" customHeight="1">
      <c r="A47" s="35" t="s">
        <v>71</v>
      </c>
      <c r="B47" s="36" t="s">
        <v>72</v>
      </c>
      <c r="C47" s="72">
        <f>C50+C51+C52+C53+C54+C55+C56+C57+C58+C59+C60+C61+C62</f>
        <v>48676.167220000003</v>
      </c>
      <c r="D47" s="72">
        <f>D50+D51+D52+D53+D54+D55+D56+D57+D59+D62+D58+D61</f>
        <v>0</v>
      </c>
      <c r="E47" s="66">
        <f>C47+D47</f>
        <v>48676.167220000003</v>
      </c>
      <c r="F47" s="10"/>
      <c r="G47" s="10"/>
      <c r="H47" s="10"/>
      <c r="I47" s="10"/>
      <c r="J47" s="10"/>
      <c r="K47" s="10"/>
      <c r="L47" s="10"/>
      <c r="M47" s="10"/>
      <c r="N47" s="10"/>
    </row>
    <row r="48" spans="1:14" s="28" customFormat="1" ht="60.75" hidden="1" customHeight="1">
      <c r="A48" s="33" t="s">
        <v>73</v>
      </c>
      <c r="B48" s="34" t="s">
        <v>74</v>
      </c>
      <c r="C48" s="89"/>
      <c r="D48" s="66"/>
      <c r="E48" s="66">
        <f t="shared" si="0"/>
        <v>0</v>
      </c>
      <c r="F48" s="10"/>
      <c r="G48" s="10"/>
      <c r="H48" s="10"/>
      <c r="I48" s="10"/>
      <c r="J48" s="10"/>
      <c r="K48" s="10"/>
      <c r="L48" s="10"/>
      <c r="M48" s="10"/>
      <c r="N48" s="10"/>
    </row>
    <row r="49" spans="1:14" s="28" customFormat="1" ht="106.5" hidden="1" customHeight="1">
      <c r="A49" s="33" t="s">
        <v>75</v>
      </c>
      <c r="B49" s="34" t="s">
        <v>76</v>
      </c>
      <c r="C49" s="89"/>
      <c r="D49" s="66"/>
      <c r="E49" s="66">
        <f t="shared" si="0"/>
        <v>0</v>
      </c>
      <c r="F49" s="10"/>
      <c r="G49" s="10"/>
      <c r="H49" s="10"/>
      <c r="I49" s="10"/>
      <c r="J49" s="10"/>
      <c r="K49" s="10"/>
      <c r="L49" s="10"/>
      <c r="M49" s="10"/>
      <c r="N49" s="10"/>
    </row>
    <row r="50" spans="1:14" s="28" customFormat="1" ht="75" hidden="1">
      <c r="A50" s="37"/>
      <c r="B50" s="42" t="s">
        <v>90</v>
      </c>
      <c r="C50" s="89"/>
      <c r="D50" s="66"/>
      <c r="E50" s="66">
        <f t="shared" si="0"/>
        <v>0</v>
      </c>
      <c r="F50" s="10"/>
      <c r="G50" s="10"/>
      <c r="H50" s="10"/>
      <c r="I50" s="10"/>
      <c r="J50" s="10"/>
      <c r="K50" s="10"/>
      <c r="L50" s="10"/>
      <c r="M50" s="10"/>
      <c r="N50" s="10"/>
    </row>
    <row r="51" spans="1:14" s="28" customFormat="1" ht="38.25" hidden="1">
      <c r="A51" s="33"/>
      <c r="B51" s="41" t="s">
        <v>91</v>
      </c>
      <c r="C51" s="89"/>
      <c r="D51" s="66"/>
      <c r="E51" s="66">
        <f t="shared" si="0"/>
        <v>0</v>
      </c>
      <c r="F51" s="10"/>
      <c r="G51" s="10"/>
      <c r="H51" s="10"/>
      <c r="I51" s="10"/>
      <c r="J51" s="10"/>
      <c r="K51" s="10"/>
      <c r="L51" s="10"/>
      <c r="M51" s="10"/>
      <c r="N51" s="10"/>
    </row>
    <row r="52" spans="1:14" s="28" customFormat="1" ht="25.5" hidden="1">
      <c r="A52" s="33"/>
      <c r="B52" s="41" t="s">
        <v>92</v>
      </c>
      <c r="C52" s="89"/>
      <c r="D52" s="66"/>
      <c r="E52" s="66">
        <f t="shared" si="0"/>
        <v>0</v>
      </c>
      <c r="F52" s="10"/>
      <c r="G52" s="10"/>
      <c r="H52" s="10"/>
      <c r="I52" s="10"/>
      <c r="J52" s="10"/>
      <c r="K52" s="10"/>
      <c r="L52" s="10"/>
      <c r="M52" s="10"/>
      <c r="N52" s="10"/>
    </row>
    <row r="53" spans="1:14" s="28" customFormat="1" ht="45.75" customHeight="1">
      <c r="A53" s="58" t="s">
        <v>111</v>
      </c>
      <c r="B53" s="41" t="s">
        <v>93</v>
      </c>
      <c r="C53" s="89">
        <f>1894.7+(-194.7)</f>
        <v>1700</v>
      </c>
      <c r="D53" s="66"/>
      <c r="E53" s="66">
        <f t="shared" si="0"/>
        <v>1700</v>
      </c>
      <c r="F53" s="10"/>
      <c r="G53" s="10"/>
      <c r="H53" s="10"/>
      <c r="I53" s="10"/>
      <c r="J53" s="10"/>
      <c r="K53" s="10"/>
      <c r="L53" s="10"/>
      <c r="M53" s="10"/>
      <c r="N53" s="10"/>
    </row>
    <row r="54" spans="1:14" s="28" customFormat="1" ht="31.5" customHeight="1">
      <c r="A54" s="59" t="s">
        <v>118</v>
      </c>
      <c r="B54" s="43" t="s">
        <v>94</v>
      </c>
      <c r="C54" s="89">
        <f>2.1+97.9</f>
        <v>100</v>
      </c>
      <c r="D54" s="66"/>
      <c r="E54" s="66">
        <f t="shared" si="0"/>
        <v>100</v>
      </c>
      <c r="F54" s="10"/>
      <c r="G54" s="10"/>
      <c r="H54" s="10"/>
      <c r="I54" s="10"/>
      <c r="J54" s="10"/>
      <c r="K54" s="10"/>
      <c r="L54" s="10"/>
      <c r="M54" s="10"/>
      <c r="N54" s="10"/>
    </row>
    <row r="55" spans="1:14" s="28" customFormat="1">
      <c r="A55" s="58" t="s">
        <v>112</v>
      </c>
      <c r="B55" s="41" t="s">
        <v>95</v>
      </c>
      <c r="C55" s="89">
        <f>1550+637.3-621.7893</f>
        <v>1565.5107000000003</v>
      </c>
      <c r="D55" s="98">
        <v>0</v>
      </c>
      <c r="E55" s="66">
        <f t="shared" si="0"/>
        <v>1565.5107000000003</v>
      </c>
      <c r="F55" s="10"/>
      <c r="G55" s="10"/>
      <c r="H55" s="10"/>
      <c r="I55" s="10"/>
      <c r="J55" s="10"/>
      <c r="K55" s="10"/>
      <c r="L55" s="10"/>
      <c r="M55" s="10"/>
      <c r="N55" s="10"/>
    </row>
    <row r="56" spans="1:14" s="28" customFormat="1" ht="25.5">
      <c r="A56" s="33"/>
      <c r="B56" s="44" t="s">
        <v>96</v>
      </c>
      <c r="C56" s="89">
        <f>1980-1980</f>
        <v>0</v>
      </c>
      <c r="D56" s="98">
        <v>0</v>
      </c>
      <c r="E56" s="66">
        <f t="shared" si="0"/>
        <v>0</v>
      </c>
      <c r="F56" s="10"/>
      <c r="G56" s="10"/>
      <c r="H56" s="10"/>
      <c r="I56" s="10"/>
      <c r="J56" s="10"/>
      <c r="K56" s="10"/>
      <c r="L56" s="10"/>
      <c r="M56" s="10"/>
      <c r="N56" s="10"/>
    </row>
    <row r="57" spans="1:14" s="28" customFormat="1" ht="25.5">
      <c r="A57" s="67" t="s">
        <v>127</v>
      </c>
      <c r="B57" s="68" t="s">
        <v>97</v>
      </c>
      <c r="C57" s="89">
        <f>3371.3+24817.7-2000</f>
        <v>26189</v>
      </c>
      <c r="D57" s="98">
        <v>0</v>
      </c>
      <c r="E57" s="66">
        <f t="shared" si="0"/>
        <v>26189</v>
      </c>
      <c r="F57" s="10"/>
      <c r="G57" s="10"/>
      <c r="H57" s="10"/>
      <c r="I57" s="10"/>
      <c r="J57" s="10"/>
      <c r="K57" s="10"/>
      <c r="L57" s="10"/>
      <c r="M57" s="10"/>
      <c r="N57" s="10"/>
    </row>
    <row r="58" spans="1:14" s="28" customFormat="1" ht="25.5">
      <c r="A58" s="71" t="s">
        <v>132</v>
      </c>
      <c r="B58" s="68" t="s">
        <v>133</v>
      </c>
      <c r="C58" s="89">
        <v>950</v>
      </c>
      <c r="D58" s="66"/>
      <c r="E58" s="66">
        <f t="shared" ref="E58" si="1">C58+D58</f>
        <v>950</v>
      </c>
      <c r="F58" s="10"/>
      <c r="G58" s="10"/>
      <c r="H58" s="10"/>
      <c r="I58" s="10"/>
      <c r="J58" s="10"/>
      <c r="K58" s="10"/>
      <c r="L58" s="10"/>
      <c r="M58" s="10"/>
      <c r="N58" s="10"/>
    </row>
    <row r="59" spans="1:14" s="28" customFormat="1" ht="30">
      <c r="A59" s="33" t="s">
        <v>139</v>
      </c>
      <c r="B59" s="97" t="s">
        <v>137</v>
      </c>
      <c r="C59" s="89">
        <v>75.256519999999995</v>
      </c>
      <c r="D59" s="98">
        <v>0</v>
      </c>
      <c r="E59" s="66">
        <f>C59</f>
        <v>75.256519999999995</v>
      </c>
      <c r="F59" s="10"/>
      <c r="G59" s="10"/>
      <c r="H59" s="10"/>
      <c r="I59" s="10"/>
      <c r="J59" s="10"/>
      <c r="K59" s="10"/>
      <c r="L59" s="10"/>
      <c r="M59" s="10"/>
      <c r="N59" s="10"/>
    </row>
    <row r="60" spans="1:14" s="28" customFormat="1" ht="45">
      <c r="A60" s="33" t="s">
        <v>146</v>
      </c>
      <c r="B60" s="97" t="s">
        <v>145</v>
      </c>
      <c r="C60" s="89">
        <v>0</v>
      </c>
      <c r="D60" s="98">
        <v>2561.7159999999999</v>
      </c>
      <c r="E60" s="66">
        <f>C60</f>
        <v>0</v>
      </c>
      <c r="F60" s="10"/>
      <c r="G60" s="10"/>
      <c r="H60" s="10"/>
      <c r="I60" s="10"/>
      <c r="J60" s="10"/>
      <c r="K60" s="10"/>
      <c r="L60" s="10"/>
      <c r="M60" s="10"/>
      <c r="N60" s="10"/>
    </row>
    <row r="61" spans="1:14" s="28" customFormat="1" ht="38.25">
      <c r="A61" s="71" t="s">
        <v>77</v>
      </c>
      <c r="B61" s="68" t="s">
        <v>134</v>
      </c>
      <c r="C61" s="89">
        <v>660</v>
      </c>
      <c r="D61" s="66"/>
      <c r="E61" s="66">
        <f t="shared" ref="E61:E80" si="2">C61+D61</f>
        <v>660</v>
      </c>
      <c r="F61" s="10"/>
      <c r="G61" s="10"/>
      <c r="H61" s="10"/>
      <c r="I61" s="10"/>
      <c r="J61" s="10"/>
      <c r="K61" s="10"/>
      <c r="L61" s="10"/>
      <c r="M61" s="10"/>
      <c r="N61" s="10"/>
    </row>
    <row r="62" spans="1:14" s="28" customFormat="1">
      <c r="A62" s="33" t="s">
        <v>77</v>
      </c>
      <c r="B62" s="34" t="s">
        <v>78</v>
      </c>
      <c r="C62" s="89">
        <f>14200.2+895+2341.2</f>
        <v>17436.400000000001</v>
      </c>
      <c r="D62" s="98"/>
      <c r="E62" s="66">
        <f t="shared" si="2"/>
        <v>17436.400000000001</v>
      </c>
      <c r="F62" s="10"/>
      <c r="G62" s="10"/>
      <c r="H62" s="10"/>
      <c r="I62" s="10"/>
      <c r="J62" s="10"/>
      <c r="K62" s="10"/>
      <c r="L62" s="10"/>
      <c r="M62" s="10"/>
      <c r="N62" s="10"/>
    </row>
    <row r="63" spans="1:14" s="28" customFormat="1" ht="30">
      <c r="A63" s="35" t="s">
        <v>79</v>
      </c>
      <c r="B63" s="36" t="s">
        <v>80</v>
      </c>
      <c r="C63" s="72">
        <f>C67+C68+C69+C70+C74+C75++C76+C77+C78+C79+C80+C81+C83+C82</f>
        <v>318895</v>
      </c>
      <c r="D63" s="72">
        <f>D67+D68+D69+D70+D74+D75++D76+D77+D78+D79+D80+D81+D82+D83</f>
        <v>-5111.3344799999995</v>
      </c>
      <c r="E63" s="66">
        <f>C63+D63</f>
        <v>313783.66551999998</v>
      </c>
      <c r="F63" s="10"/>
      <c r="G63" s="10"/>
      <c r="H63" s="10"/>
      <c r="I63" s="10"/>
      <c r="J63" s="10"/>
      <c r="K63" s="10"/>
      <c r="L63" s="10"/>
      <c r="M63" s="10"/>
      <c r="N63" s="10"/>
    </row>
    <row r="64" spans="1:14" s="28" customFormat="1" ht="22.5" customHeight="1">
      <c r="A64" s="37"/>
      <c r="B64" s="46" t="s">
        <v>98</v>
      </c>
      <c r="C64" s="90"/>
      <c r="D64" s="66"/>
      <c r="E64" s="66">
        <f t="shared" si="2"/>
        <v>0</v>
      </c>
      <c r="F64" s="10"/>
      <c r="G64" s="10"/>
      <c r="H64" s="10"/>
      <c r="I64" s="10"/>
      <c r="J64" s="10"/>
      <c r="K64" s="10"/>
      <c r="L64" s="10"/>
      <c r="M64" s="10"/>
      <c r="N64" s="10"/>
    </row>
    <row r="65" spans="1:14" s="28" customFormat="1" ht="24.75" customHeight="1">
      <c r="A65" s="37"/>
      <c r="B65" s="46" t="s">
        <v>99</v>
      </c>
      <c r="C65" s="90"/>
      <c r="D65" s="66"/>
      <c r="E65" s="66">
        <f t="shared" si="2"/>
        <v>0</v>
      </c>
      <c r="F65" s="10"/>
      <c r="G65" s="10"/>
      <c r="H65" s="10"/>
      <c r="I65" s="10"/>
      <c r="J65" s="10"/>
      <c r="K65" s="10"/>
      <c r="L65" s="10"/>
      <c r="M65" s="10"/>
      <c r="N65" s="10"/>
    </row>
    <row r="66" spans="1:14" s="27" customFormat="1" ht="15" hidden="1" customHeight="1">
      <c r="A66" s="37"/>
      <c r="B66" s="46" t="s">
        <v>100</v>
      </c>
      <c r="C66" s="90"/>
      <c r="D66" s="75"/>
      <c r="E66" s="66">
        <f t="shared" si="2"/>
        <v>0</v>
      </c>
      <c r="F66" s="10"/>
      <c r="G66" s="10"/>
      <c r="H66" s="10"/>
      <c r="I66" s="10"/>
      <c r="J66" s="10"/>
      <c r="K66" s="10"/>
      <c r="L66" s="10"/>
      <c r="M66" s="10"/>
      <c r="N66" s="10"/>
    </row>
    <row r="67" spans="1:14" s="27" customFormat="1" ht="45" hidden="1">
      <c r="A67" s="25" t="s">
        <v>115</v>
      </c>
      <c r="B67" s="47" t="s">
        <v>101</v>
      </c>
      <c r="C67" s="91">
        <v>18.600000000000001</v>
      </c>
      <c r="D67" s="75"/>
      <c r="E67" s="66">
        <f t="shared" si="2"/>
        <v>18.600000000000001</v>
      </c>
      <c r="F67" s="10"/>
      <c r="G67" s="10"/>
      <c r="H67" s="10"/>
      <c r="I67" s="10"/>
      <c r="J67" s="10"/>
      <c r="K67" s="10"/>
      <c r="L67" s="10"/>
      <c r="M67" s="10"/>
      <c r="N67" s="10"/>
    </row>
    <row r="68" spans="1:14" s="27" customFormat="1" ht="45" hidden="1">
      <c r="A68" s="25" t="s">
        <v>113</v>
      </c>
      <c r="B68" s="42" t="s">
        <v>102</v>
      </c>
      <c r="C68" s="91">
        <v>11.2</v>
      </c>
      <c r="D68" s="75"/>
      <c r="E68" s="66">
        <f t="shared" si="2"/>
        <v>11.2</v>
      </c>
    </row>
    <row r="69" spans="1:14" s="27" customFormat="1" ht="30">
      <c r="A69" s="25" t="s">
        <v>116</v>
      </c>
      <c r="B69" s="42" t="s">
        <v>103</v>
      </c>
      <c r="C69" s="91">
        <v>4839</v>
      </c>
      <c r="D69" s="75"/>
      <c r="E69" s="66">
        <f t="shared" si="2"/>
        <v>4839</v>
      </c>
    </row>
    <row r="70" spans="1:14" s="27" customFormat="1" ht="47.25" customHeight="1">
      <c r="A70" s="25" t="s">
        <v>114</v>
      </c>
      <c r="B70" s="49" t="s">
        <v>104</v>
      </c>
      <c r="C70" s="92">
        <f>351.7-1.7</f>
        <v>350</v>
      </c>
      <c r="D70" s="99">
        <v>0</v>
      </c>
      <c r="E70" s="66">
        <f t="shared" si="2"/>
        <v>350</v>
      </c>
    </row>
    <row r="71" spans="1:14" s="27" customFormat="1" ht="31.5" customHeight="1">
      <c r="A71" s="37"/>
      <c r="B71" s="48" t="s">
        <v>98</v>
      </c>
      <c r="C71" s="93"/>
      <c r="D71" s="75"/>
      <c r="E71" s="66">
        <f t="shared" si="2"/>
        <v>0</v>
      </c>
    </row>
    <row r="72" spans="1:14" s="27" customFormat="1" ht="31.5" customHeight="1">
      <c r="A72" s="37"/>
      <c r="B72" s="48" t="s">
        <v>99</v>
      </c>
      <c r="C72" s="93">
        <v>251.3</v>
      </c>
      <c r="D72" s="75"/>
      <c r="E72" s="66">
        <f t="shared" si="2"/>
        <v>251.3</v>
      </c>
    </row>
    <row r="73" spans="1:14" s="27" customFormat="1" ht="17.25" customHeight="1">
      <c r="A73" s="37"/>
      <c r="B73" s="48" t="s">
        <v>105</v>
      </c>
      <c r="C73" s="93">
        <v>100.4</v>
      </c>
      <c r="D73" s="75"/>
      <c r="E73" s="66">
        <f t="shared" si="2"/>
        <v>100.4</v>
      </c>
    </row>
    <row r="74" spans="1:14" s="27" customFormat="1" ht="14.25" customHeight="1">
      <c r="A74" s="57" t="s">
        <v>120</v>
      </c>
      <c r="B74" s="42" t="s">
        <v>106</v>
      </c>
      <c r="C74" s="91">
        <f>3345.5+1000</f>
        <v>4345.5</v>
      </c>
      <c r="D74" s="100">
        <v>0</v>
      </c>
      <c r="E74" s="66">
        <f t="shared" si="2"/>
        <v>4345.5</v>
      </c>
    </row>
    <row r="75" spans="1:14" s="27" customFormat="1" ht="14.25" customHeight="1">
      <c r="A75" s="25" t="s">
        <v>117</v>
      </c>
      <c r="B75" s="42" t="s">
        <v>107</v>
      </c>
      <c r="C75" s="73">
        <v>21424.9</v>
      </c>
      <c r="D75" s="75"/>
      <c r="E75" s="66">
        <f t="shared" si="2"/>
        <v>21424.9</v>
      </c>
    </row>
    <row r="76" spans="1:14" s="27" customFormat="1" ht="75.75" customHeight="1">
      <c r="A76" s="57" t="s">
        <v>121</v>
      </c>
      <c r="B76" s="42" t="s">
        <v>108</v>
      </c>
      <c r="C76" s="73">
        <f>12600+(-2609)+(-500)</f>
        <v>9491</v>
      </c>
      <c r="D76" s="99">
        <v>0</v>
      </c>
      <c r="E76" s="66">
        <f t="shared" si="2"/>
        <v>9491</v>
      </c>
    </row>
    <row r="77" spans="1:14" s="27" customFormat="1" ht="111" customHeight="1">
      <c r="A77" s="59" t="s">
        <v>119</v>
      </c>
      <c r="B77" s="50" t="s">
        <v>109</v>
      </c>
      <c r="C77" s="73">
        <f>26850.6</f>
        <v>26850.6</v>
      </c>
      <c r="D77" s="106">
        <v>-4400</v>
      </c>
      <c r="E77" s="66">
        <f t="shared" si="2"/>
        <v>22450.6</v>
      </c>
    </row>
    <row r="78" spans="1:14" s="27" customFormat="1" ht="31.5" customHeight="1">
      <c r="A78" s="61" t="s">
        <v>124</v>
      </c>
      <c r="B78" s="60" t="s">
        <v>123</v>
      </c>
      <c r="C78" s="73">
        <f>148.9+1939+1123.7+94.6+635.2+570.8+56.7+1056.2+4342.5+4797.3+2357.5+2+191582+(-123)+(-400)+(-1395.2)</f>
        <v>206788.19999999998</v>
      </c>
      <c r="D78" s="99">
        <v>0</v>
      </c>
      <c r="E78" s="66">
        <f t="shared" si="2"/>
        <v>206788.19999999998</v>
      </c>
    </row>
    <row r="79" spans="1:14" s="27" customFormat="1" ht="49.5" customHeight="1">
      <c r="A79" s="69" t="s">
        <v>129</v>
      </c>
      <c r="B79" s="70" t="s">
        <v>128</v>
      </c>
      <c r="C79" s="73">
        <v>4123.3999999999996</v>
      </c>
      <c r="D79" s="75"/>
      <c r="E79" s="66">
        <f t="shared" si="2"/>
        <v>4123.3999999999996</v>
      </c>
    </row>
    <row r="80" spans="1:14" s="27" customFormat="1" ht="49.5" customHeight="1">
      <c r="A80" s="69" t="s">
        <v>135</v>
      </c>
      <c r="B80" s="70" t="s">
        <v>136</v>
      </c>
      <c r="C80" s="73">
        <v>34950.404000000002</v>
      </c>
      <c r="D80" s="101">
        <f>(-13942.53204)+11231.19756</f>
        <v>-2711.3344799999995</v>
      </c>
      <c r="E80" s="102">
        <f t="shared" si="2"/>
        <v>32239.069520000005</v>
      </c>
    </row>
    <row r="81" spans="1:14" s="27" customFormat="1" ht="49.5" customHeight="1">
      <c r="A81" s="104" t="s">
        <v>140</v>
      </c>
      <c r="B81" s="96" t="s">
        <v>138</v>
      </c>
      <c r="C81" s="95">
        <v>5595.9960000000001</v>
      </c>
      <c r="D81" s="99"/>
      <c r="E81" s="103"/>
    </row>
    <row r="82" spans="1:14" s="27" customFormat="1" ht="49.5" customHeight="1">
      <c r="A82" s="104" t="s">
        <v>142</v>
      </c>
      <c r="B82" s="105" t="s">
        <v>141</v>
      </c>
      <c r="C82" s="73">
        <v>0</v>
      </c>
      <c r="D82" s="101">
        <v>2000</v>
      </c>
      <c r="E82" s="103"/>
    </row>
    <row r="83" spans="1:14" s="27" customFormat="1" ht="30.75" customHeight="1">
      <c r="A83" s="69" t="s">
        <v>130</v>
      </c>
      <c r="B83" s="70" t="s">
        <v>131</v>
      </c>
      <c r="C83" s="73">
        <v>106.2</v>
      </c>
      <c r="D83" s="74"/>
      <c r="E83" s="66">
        <f>C83+D83</f>
        <v>106.2</v>
      </c>
    </row>
    <row r="84" spans="1:14" s="27" customFormat="1" ht="45" customHeight="1">
      <c r="A84" s="35" t="s">
        <v>81</v>
      </c>
      <c r="B84" s="45" t="s">
        <v>82</v>
      </c>
      <c r="C84" s="72">
        <f>C85</f>
        <v>1784.8</v>
      </c>
      <c r="D84" s="72">
        <f>D85</f>
        <v>0</v>
      </c>
      <c r="E84" s="66">
        <f>C84+D84</f>
        <v>1784.8</v>
      </c>
    </row>
    <row r="85" spans="1:14" s="27" customFormat="1" ht="45" customHeight="1">
      <c r="A85" s="33" t="s">
        <v>83</v>
      </c>
      <c r="B85" s="38" t="s">
        <v>84</v>
      </c>
      <c r="C85" s="89">
        <f>1746.5+38.3</f>
        <v>1784.8</v>
      </c>
      <c r="D85" s="94"/>
      <c r="E85" s="66">
        <f>C85+D85</f>
        <v>1784.8</v>
      </c>
    </row>
    <row r="86" spans="1:14" s="28" customFormat="1" ht="25.5" customHeight="1">
      <c r="A86" s="39"/>
      <c r="B86" s="40" t="s">
        <v>85</v>
      </c>
      <c r="C86" s="72">
        <f>C14+C42</f>
        <v>539257.76722000004</v>
      </c>
      <c r="D86" s="72">
        <f>D14+D42</f>
        <v>-2549.6184799999996</v>
      </c>
      <c r="E86" s="66">
        <f>C86+D86</f>
        <v>536708.14874000009</v>
      </c>
    </row>
    <row r="87" spans="1:14" s="28" customFormat="1">
      <c r="A87" s="51" t="s">
        <v>86</v>
      </c>
      <c r="B87" s="51"/>
      <c r="C87" s="64"/>
      <c r="D87" s="52"/>
      <c r="E87" s="52"/>
    </row>
    <row r="88" spans="1:14" s="5" customFormat="1" ht="24" customHeight="1">
      <c r="A88" s="51" t="s">
        <v>87</v>
      </c>
      <c r="B88" s="54"/>
      <c r="C88" s="64"/>
      <c r="D88" s="52"/>
      <c r="E88" s="52"/>
    </row>
    <row r="89" spans="1:14" s="53" customFormat="1">
      <c r="A89" s="3"/>
      <c r="B89" s="30"/>
      <c r="C89" s="6"/>
      <c r="D89" s="3"/>
      <c r="E89" s="3"/>
      <c r="F89" s="52"/>
      <c r="G89" s="52"/>
      <c r="H89" s="52"/>
      <c r="I89" s="52"/>
      <c r="J89" s="52"/>
      <c r="K89" s="52"/>
      <c r="L89" s="52"/>
      <c r="M89" s="52"/>
      <c r="N89" s="52"/>
    </row>
    <row r="90" spans="1:14" s="53" customFormat="1">
      <c r="A90" s="3"/>
      <c r="B90" s="30"/>
      <c r="C90" s="6"/>
      <c r="D90" s="3"/>
      <c r="E90" s="3"/>
      <c r="F90" s="52"/>
      <c r="G90" s="52"/>
      <c r="H90" s="52"/>
      <c r="I90" s="52"/>
      <c r="J90" s="52"/>
      <c r="K90" s="52"/>
      <c r="L90" s="52"/>
      <c r="M90" s="52"/>
      <c r="N90" s="52"/>
    </row>
    <row r="91" spans="1:14">
      <c r="B91" s="30"/>
    </row>
    <row r="92" spans="1:14">
      <c r="B92" s="30"/>
    </row>
    <row r="93" spans="1:14">
      <c r="B93" s="30"/>
    </row>
    <row r="94" spans="1:14">
      <c r="B94" s="30"/>
    </row>
    <row r="95" spans="1:14">
      <c r="B95" s="30"/>
    </row>
    <row r="96" spans="1:14">
      <c r="B96" s="30"/>
    </row>
    <row r="97" spans="2:2">
      <c r="B97" s="30"/>
    </row>
    <row r="98" spans="2:2">
      <c r="B98" s="30"/>
    </row>
    <row r="99" spans="2:2">
      <c r="B99" s="30"/>
    </row>
    <row r="100" spans="2:2">
      <c r="B100" s="30"/>
    </row>
    <row r="101" spans="2:2">
      <c r="B101" s="30"/>
    </row>
    <row r="102" spans="2:2">
      <c r="B102" s="30"/>
    </row>
    <row r="103" spans="2:2">
      <c r="B103" s="30"/>
    </row>
    <row r="104" spans="2:2">
      <c r="B104" s="30"/>
    </row>
    <row r="105" spans="2:2">
      <c r="B105" s="30"/>
    </row>
    <row r="106" spans="2:2">
      <c r="B106" s="30"/>
    </row>
    <row r="107" spans="2:2">
      <c r="B107" s="30"/>
    </row>
    <row r="108" spans="2:2">
      <c r="B108" s="30"/>
    </row>
    <row r="109" spans="2:2">
      <c r="B109" s="30"/>
    </row>
    <row r="110" spans="2:2">
      <c r="B110" s="30"/>
    </row>
    <row r="111" spans="2:2">
      <c r="B111" s="30"/>
    </row>
    <row r="112" spans="2:2">
      <c r="B112" s="30"/>
    </row>
    <row r="113" spans="2:2">
      <c r="B113" s="30"/>
    </row>
    <row r="114" spans="2:2">
      <c r="B114" s="30"/>
    </row>
    <row r="115" spans="2:2">
      <c r="B115" s="30"/>
    </row>
    <row r="116" spans="2:2">
      <c r="B116" s="30"/>
    </row>
    <row r="117" spans="2:2">
      <c r="B117" s="30"/>
    </row>
    <row r="118" spans="2:2">
      <c r="B118" s="30"/>
    </row>
    <row r="119" spans="2:2">
      <c r="B119" s="30"/>
    </row>
    <row r="120" spans="2:2">
      <c r="B120" s="30"/>
    </row>
    <row r="121" spans="2:2">
      <c r="B121" s="30"/>
    </row>
    <row r="122" spans="2:2">
      <c r="B122" s="30"/>
    </row>
    <row r="123" spans="2:2">
      <c r="B123" s="30"/>
    </row>
    <row r="124" spans="2:2">
      <c r="B124" s="30"/>
    </row>
    <row r="125" spans="2:2">
      <c r="B125" s="30"/>
    </row>
    <row r="126" spans="2:2">
      <c r="B126" s="30"/>
    </row>
    <row r="127" spans="2:2">
      <c r="B127" s="30"/>
    </row>
    <row r="128" spans="2:2">
      <c r="B128" s="30"/>
    </row>
    <row r="129" spans="2:2">
      <c r="B129" s="30"/>
    </row>
    <row r="130" spans="2:2">
      <c r="B130" s="30"/>
    </row>
    <row r="131" spans="2:2">
      <c r="B131" s="30"/>
    </row>
    <row r="132" spans="2:2">
      <c r="B132" s="30"/>
    </row>
    <row r="133" spans="2:2">
      <c r="B133" s="30"/>
    </row>
    <row r="134" spans="2:2">
      <c r="B134" s="30"/>
    </row>
    <row r="135" spans="2:2">
      <c r="B135" s="30"/>
    </row>
    <row r="136" spans="2:2">
      <c r="B136" s="30"/>
    </row>
    <row r="137" spans="2:2">
      <c r="B137" s="30"/>
    </row>
    <row r="138" spans="2:2">
      <c r="B138" s="30"/>
    </row>
    <row r="139" spans="2:2">
      <c r="B139" s="30"/>
    </row>
    <row r="140" spans="2:2">
      <c r="B140" s="30"/>
    </row>
    <row r="141" spans="2:2">
      <c r="B141" s="30"/>
    </row>
    <row r="142" spans="2:2">
      <c r="B142" s="30"/>
    </row>
    <row r="143" spans="2:2">
      <c r="B143" s="30"/>
    </row>
    <row r="144" spans="2:2">
      <c r="B144" s="30"/>
    </row>
    <row r="145" spans="2:2">
      <c r="B145" s="30"/>
    </row>
    <row r="146" spans="2:2">
      <c r="B146" s="30"/>
    </row>
    <row r="147" spans="2:2">
      <c r="B147" s="30"/>
    </row>
    <row r="148" spans="2:2">
      <c r="B148" s="30"/>
    </row>
    <row r="149" spans="2:2">
      <c r="B149" s="30"/>
    </row>
    <row r="150" spans="2:2">
      <c r="B150" s="30"/>
    </row>
    <row r="151" spans="2:2">
      <c r="B151" s="30"/>
    </row>
    <row r="152" spans="2:2">
      <c r="B152" s="30"/>
    </row>
    <row r="153" spans="2:2">
      <c r="B153" s="30"/>
    </row>
    <row r="154" spans="2:2">
      <c r="B154" s="30"/>
    </row>
    <row r="155" spans="2:2">
      <c r="B155" s="30"/>
    </row>
    <row r="156" spans="2:2">
      <c r="B156" s="30"/>
    </row>
    <row r="157" spans="2:2">
      <c r="B157" s="30"/>
    </row>
    <row r="158" spans="2:2">
      <c r="B158" s="30"/>
    </row>
    <row r="159" spans="2:2">
      <c r="B159" s="30"/>
    </row>
    <row r="160" spans="2:2">
      <c r="B160" s="30"/>
    </row>
    <row r="161" spans="2:2">
      <c r="B161" s="30"/>
    </row>
    <row r="162" spans="2:2">
      <c r="B162" s="30"/>
    </row>
    <row r="163" spans="2:2">
      <c r="B163" s="30"/>
    </row>
    <row r="164" spans="2:2">
      <c r="B164" s="30"/>
    </row>
    <row r="165" spans="2:2">
      <c r="B165" s="30"/>
    </row>
    <row r="166" spans="2:2">
      <c r="B166" s="30"/>
    </row>
    <row r="167" spans="2:2">
      <c r="B167" s="30"/>
    </row>
    <row r="168" spans="2:2">
      <c r="B168" s="30"/>
    </row>
    <row r="169" spans="2:2">
      <c r="B169" s="30"/>
    </row>
    <row r="170" spans="2:2">
      <c r="B170" s="30"/>
    </row>
    <row r="171" spans="2:2">
      <c r="B171" s="30"/>
    </row>
    <row r="172" spans="2:2">
      <c r="B172" s="30"/>
    </row>
    <row r="173" spans="2:2">
      <c r="B173" s="30"/>
    </row>
    <row r="174" spans="2:2">
      <c r="B174" s="30"/>
    </row>
    <row r="175" spans="2:2">
      <c r="B175" s="30"/>
    </row>
    <row r="176" spans="2:2">
      <c r="B176" s="30"/>
    </row>
    <row r="177" spans="2:2">
      <c r="B177" s="30"/>
    </row>
    <row r="178" spans="2:2">
      <c r="B178" s="30"/>
    </row>
    <row r="179" spans="2:2">
      <c r="B179" s="30"/>
    </row>
    <row r="180" spans="2:2">
      <c r="B180" s="30"/>
    </row>
    <row r="181" spans="2:2">
      <c r="B181" s="30"/>
    </row>
    <row r="182" spans="2:2">
      <c r="B182" s="30"/>
    </row>
    <row r="183" spans="2:2">
      <c r="B183" s="30"/>
    </row>
    <row r="184" spans="2:2">
      <c r="B184" s="30"/>
    </row>
    <row r="185" spans="2:2">
      <c r="B185" s="30"/>
    </row>
    <row r="186" spans="2:2">
      <c r="B186" s="30"/>
    </row>
    <row r="187" spans="2:2">
      <c r="B187" s="30"/>
    </row>
    <row r="188" spans="2:2">
      <c r="B188" s="30"/>
    </row>
    <row r="189" spans="2:2">
      <c r="B189" s="30"/>
    </row>
    <row r="190" spans="2:2">
      <c r="B190" s="30"/>
    </row>
    <row r="191" spans="2:2">
      <c r="B191" s="30"/>
    </row>
    <row r="192" spans="2:2">
      <c r="B192" s="30"/>
    </row>
    <row r="193" spans="2:2">
      <c r="B193" s="30"/>
    </row>
    <row r="194" spans="2:2">
      <c r="B194" s="30"/>
    </row>
    <row r="195" spans="2:2">
      <c r="B195" s="30"/>
    </row>
    <row r="196" spans="2:2">
      <c r="B196" s="30"/>
    </row>
    <row r="197" spans="2:2">
      <c r="B197" s="30"/>
    </row>
    <row r="198" spans="2:2">
      <c r="B198" s="30"/>
    </row>
    <row r="199" spans="2:2">
      <c r="B199" s="30"/>
    </row>
    <row r="200" spans="2:2">
      <c r="B200" s="30"/>
    </row>
    <row r="201" spans="2:2">
      <c r="B201" s="30"/>
    </row>
    <row r="202" spans="2:2">
      <c r="B202" s="30"/>
    </row>
    <row r="203" spans="2:2">
      <c r="B203" s="30"/>
    </row>
    <row r="204" spans="2:2">
      <c r="B204" s="30"/>
    </row>
    <row r="205" spans="2:2">
      <c r="B205" s="30"/>
    </row>
    <row r="206" spans="2:2">
      <c r="B206" s="30"/>
    </row>
    <row r="207" spans="2:2">
      <c r="B207" s="30"/>
    </row>
    <row r="208" spans="2:2">
      <c r="B208" s="30"/>
    </row>
    <row r="209" spans="2:2">
      <c r="B209" s="30"/>
    </row>
    <row r="210" spans="2:2">
      <c r="B210" s="30"/>
    </row>
    <row r="211" spans="2:2">
      <c r="B211" s="30"/>
    </row>
    <row r="212" spans="2:2">
      <c r="B212" s="30"/>
    </row>
    <row r="213" spans="2:2">
      <c r="B213" s="30"/>
    </row>
    <row r="214" spans="2:2">
      <c r="B214" s="30"/>
    </row>
    <row r="215" spans="2:2">
      <c r="B215" s="30"/>
    </row>
    <row r="216" spans="2:2">
      <c r="B216" s="30"/>
    </row>
    <row r="217" spans="2:2">
      <c r="B217" s="30"/>
    </row>
    <row r="218" spans="2:2">
      <c r="B218" s="30"/>
    </row>
    <row r="219" spans="2:2">
      <c r="B219" s="30"/>
    </row>
    <row r="220" spans="2:2">
      <c r="B220" s="30"/>
    </row>
    <row r="221" spans="2:2">
      <c r="B221" s="30"/>
    </row>
    <row r="222" spans="2:2">
      <c r="B222" s="30"/>
    </row>
    <row r="223" spans="2:2">
      <c r="B223" s="30"/>
    </row>
    <row r="224" spans="2:2">
      <c r="B224" s="30"/>
    </row>
    <row r="225" spans="2:2">
      <c r="B225" s="30"/>
    </row>
    <row r="226" spans="2:2">
      <c r="B226" s="30"/>
    </row>
    <row r="227" spans="2:2">
      <c r="B227" s="30"/>
    </row>
    <row r="228" spans="2:2">
      <c r="B228" s="30"/>
    </row>
    <row r="229" spans="2:2">
      <c r="B229" s="30"/>
    </row>
    <row r="230" spans="2:2">
      <c r="B230" s="30"/>
    </row>
    <row r="231" spans="2:2">
      <c r="B231" s="30"/>
    </row>
    <row r="232" spans="2:2">
      <c r="B232" s="30"/>
    </row>
    <row r="233" spans="2:2">
      <c r="B233" s="30"/>
    </row>
    <row r="234" spans="2:2">
      <c r="B234" s="30"/>
    </row>
    <row r="235" spans="2:2">
      <c r="B235" s="30"/>
    </row>
    <row r="236" spans="2:2">
      <c r="B236" s="30"/>
    </row>
    <row r="237" spans="2:2">
      <c r="B237" s="30"/>
    </row>
    <row r="238" spans="2:2">
      <c r="B238" s="30"/>
    </row>
    <row r="239" spans="2:2">
      <c r="B239" s="30"/>
    </row>
    <row r="240" spans="2:2">
      <c r="B240" s="30"/>
    </row>
    <row r="241" spans="2:2">
      <c r="B241" s="30"/>
    </row>
    <row r="242" spans="2:2">
      <c r="B242" s="30"/>
    </row>
    <row r="243" spans="2:2">
      <c r="B243" s="30"/>
    </row>
    <row r="244" spans="2:2">
      <c r="B244" s="30"/>
    </row>
    <row r="245" spans="2:2">
      <c r="B245" s="30"/>
    </row>
    <row r="246" spans="2:2">
      <c r="B246" s="30"/>
    </row>
    <row r="247" spans="2:2">
      <c r="B247" s="30"/>
    </row>
    <row r="248" spans="2:2">
      <c r="B248" s="30"/>
    </row>
  </sheetData>
  <mergeCells count="4">
    <mergeCell ref="A8:C8"/>
    <mergeCell ref="A9:C9"/>
    <mergeCell ref="B6:C6"/>
    <mergeCell ref="D6:E6"/>
  </mergeCells>
  <pageMargins left="0.51181102362204722" right="0.15748031496062992" top="0.43307086614173229" bottom="0.47244094488188981" header="0.15748031496062992" footer="0.15748031496062992"/>
  <pageSetup paperSize="9" scale="74" fitToHeight="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1:D1"/>
  <sheetViews>
    <sheetView view="pageBreakPreview" zoomScale="90" zoomScaleSheetLayoutView="90" workbookViewId="0">
      <selection sqref="A1:XFD1048576"/>
    </sheetView>
  </sheetViews>
  <sheetFormatPr defaultRowHeight="15"/>
  <cols>
    <col min="1" max="2" width="9.140625" style="62"/>
    <col min="3" max="3" width="9.140625" style="65"/>
    <col min="4" max="4" width="9.140625" style="63"/>
    <col min="5" max="16384" width="9.140625" style="62"/>
  </cols>
  <sheetData/>
  <pageMargins left="0.70866141732283472" right="0.70866141732283472" top="0.74803149606299213" bottom="0.74803149606299213" header="0.31496062992125984" footer="0.31496062992125984"/>
  <pageSetup paperSize="9" scale="5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приложение 5</vt:lpstr>
      <vt:lpstr>'приложение 4'!Заголовки_для_печати</vt:lpstr>
      <vt:lpstr>'приложение 4'!Область_печати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Орлан-ооловна</cp:lastModifiedBy>
  <cp:lastPrinted>2020-09-16T06:00:21Z</cp:lastPrinted>
  <dcterms:created xsi:type="dcterms:W3CDTF">2019-11-01T08:52:36Z</dcterms:created>
  <dcterms:modified xsi:type="dcterms:W3CDTF">2020-09-16T06:00:26Z</dcterms:modified>
</cp:coreProperties>
</file>