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08" windowWidth="15120" windowHeight="7716" tabRatio="598"/>
  </bookViews>
  <sheets>
    <sheet name="Прил 12" sheetId="3" r:id="rId1"/>
  </sheets>
  <definedNames>
    <definedName name="_xlnm.Print_Titles" localSheetId="0">'Прил 12'!$12:$12</definedName>
    <definedName name="_xlnm.Print_Area" localSheetId="0">'Прил 12'!$A$1:$K$67</definedName>
  </definedNames>
  <calcPr calcId="144525" iterate="1"/>
</workbook>
</file>

<file path=xl/calcChain.xml><?xml version="1.0" encoding="utf-8"?>
<calcChain xmlns="http://schemas.openxmlformats.org/spreadsheetml/2006/main">
  <c r="I13" i="3" l="1"/>
  <c r="J13" i="3"/>
  <c r="K13" i="3"/>
  <c r="I52" i="3"/>
  <c r="J52" i="3"/>
  <c r="K52" i="3"/>
  <c r="I40" i="3"/>
  <c r="J40" i="3"/>
  <c r="K40" i="3"/>
  <c r="H40" i="3"/>
  <c r="I34" i="3"/>
  <c r="J34" i="3"/>
  <c r="K34" i="3"/>
  <c r="I30" i="3"/>
  <c r="J30" i="3"/>
  <c r="K30" i="3"/>
  <c r="I24" i="3"/>
  <c r="J24" i="3"/>
  <c r="K24" i="3"/>
  <c r="H24" i="3"/>
  <c r="I14" i="3"/>
  <c r="J14" i="3"/>
  <c r="K14" i="3"/>
  <c r="J63" i="3"/>
  <c r="J62" i="3"/>
  <c r="F62" i="3"/>
  <c r="G62" i="3" s="1"/>
  <c r="J61" i="3"/>
  <c r="G61" i="3"/>
  <c r="J60" i="3"/>
  <c r="G60" i="3"/>
  <c r="J59" i="3"/>
  <c r="G59" i="3"/>
  <c r="J58" i="3"/>
  <c r="F58" i="3"/>
  <c r="G58" i="3" s="1"/>
  <c r="J57" i="3"/>
  <c r="J56" i="3"/>
  <c r="J55" i="3"/>
  <c r="J53" i="3"/>
  <c r="H52" i="3"/>
  <c r="J51" i="3"/>
  <c r="H51" i="3"/>
  <c r="G51" i="3" s="1"/>
  <c r="J50" i="3"/>
  <c r="G50" i="3"/>
  <c r="J49" i="3"/>
  <c r="G49" i="3"/>
  <c r="J48" i="3"/>
  <c r="G48" i="3"/>
  <c r="J47" i="3"/>
  <c r="F47" i="3"/>
  <c r="G47" i="3" s="1"/>
  <c r="J44" i="3"/>
  <c r="G43" i="3"/>
  <c r="G42" i="3"/>
  <c r="J41" i="3"/>
  <c r="G40" i="3"/>
  <c r="J39" i="3"/>
  <c r="G39" i="3"/>
  <c r="J38" i="3"/>
  <c r="J37" i="3"/>
  <c r="J36" i="3"/>
  <c r="J35" i="3"/>
  <c r="H34" i="3"/>
  <c r="G34" i="3" s="1"/>
  <c r="H30" i="3"/>
  <c r="G30" i="3" s="1"/>
  <c r="F24" i="3"/>
  <c r="J23" i="3"/>
  <c r="H14" i="3"/>
  <c r="F14" i="3"/>
  <c r="H13" i="3" l="1"/>
  <c r="J54" i="3"/>
</calcChain>
</file>

<file path=xl/sharedStrings.xml><?xml version="1.0" encoding="utf-8"?>
<sst xmlns="http://schemas.openxmlformats.org/spreadsheetml/2006/main" count="179" uniqueCount="171">
  <si>
    <t>муниципального района "Монгун-Тайгинский кожуун РТ"</t>
  </si>
  <si>
    <t xml:space="preserve"> муниципального района"Монгун-Тайгинский кожуун РТ" </t>
  </si>
  <si>
    <t>(тыс.рублей)</t>
  </si>
  <si>
    <t>КБК</t>
  </si>
  <si>
    <t>ЦСР</t>
  </si>
  <si>
    <t>004 0700 01000 00000</t>
  </si>
  <si>
    <t>01000 00000</t>
  </si>
  <si>
    <t>04000 00000</t>
  </si>
  <si>
    <t>05000 00000</t>
  </si>
  <si>
    <t>09000 00000</t>
  </si>
  <si>
    <t>10000 00000</t>
  </si>
  <si>
    <t>12000 00000</t>
  </si>
  <si>
    <t>14000 00000</t>
  </si>
  <si>
    <t>15000 00000</t>
  </si>
  <si>
    <t>16000 00000</t>
  </si>
  <si>
    <t>17000 00000</t>
  </si>
  <si>
    <t>806 0409 18000 00000</t>
  </si>
  <si>
    <t>18000 00000</t>
  </si>
  <si>
    <t>19000 00000</t>
  </si>
  <si>
    <t>22000 00000</t>
  </si>
  <si>
    <t>23000 00000</t>
  </si>
  <si>
    <t>Бюджет   на         2016 год</t>
  </si>
  <si>
    <t>№ п/п</t>
  </si>
  <si>
    <t>03000 00000</t>
  </si>
  <si>
    <t>измнения (+,-)</t>
  </si>
  <si>
    <t>01200 00000</t>
  </si>
  <si>
    <t>01100 00000</t>
  </si>
  <si>
    <t>004 0702 01200 00000</t>
  </si>
  <si>
    <t>Подпрограмма "Развитие дошкольного образования"</t>
  </si>
  <si>
    <t>Подпрограмма "Развитие общего образования"</t>
  </si>
  <si>
    <t>004 07 01 01100 00000</t>
  </si>
  <si>
    <t>Подрограмма "Развитие дополнительного образования  и воспитания детей"</t>
  </si>
  <si>
    <t>004 0703 01300 00000</t>
  </si>
  <si>
    <t>01300 00000</t>
  </si>
  <si>
    <t>Подрограмма "Отдых и оздоровление детей"</t>
  </si>
  <si>
    <t>004 0707 01400 00000</t>
  </si>
  <si>
    <t>01400 00000</t>
  </si>
  <si>
    <t>004 0702 01500 00000</t>
  </si>
  <si>
    <t>01500 00000</t>
  </si>
  <si>
    <t>Подрограмма "Каждой семье- не менее одного ребенка с высшим образованием"</t>
  </si>
  <si>
    <t>004 0702 01600 00000</t>
  </si>
  <si>
    <t>01600 00000</t>
  </si>
  <si>
    <t>01700 00000</t>
  </si>
  <si>
    <t>Подрограмма "Развитие дополнительного  образования детей"</t>
  </si>
  <si>
    <t>Подрограмма "Библиотечное обслуживание населения"</t>
  </si>
  <si>
    <t>Подрограмма "Организация досуга и развитие местного народного творчества"</t>
  </si>
  <si>
    <t xml:space="preserve">005 0800 05100 00000       </t>
  </si>
  <si>
    <t xml:space="preserve">005 0800 05200 00000       </t>
  </si>
  <si>
    <t>05301 00000</t>
  </si>
  <si>
    <t>05101 00000</t>
  </si>
  <si>
    <t>05201 00000</t>
  </si>
  <si>
    <t>Подпрограмма "Развитие малого и среднего предпринимательства"</t>
  </si>
  <si>
    <t>Подпрограмма "Онкология"</t>
  </si>
  <si>
    <t>Подпрограмма "Туберкулез"</t>
  </si>
  <si>
    <t>Подпрограмма "ВИЧ"</t>
  </si>
  <si>
    <t>Подпрограмма "Психические растройства"</t>
  </si>
  <si>
    <t>004 0702 01800 00000</t>
  </si>
  <si>
    <t>Подпрограмма "Дети чабанов"</t>
  </si>
  <si>
    <t xml:space="preserve"> Подпрограмма  Создание условий для реализации муниципальной программы</t>
  </si>
  <si>
    <t>806 0314 28000 00000</t>
  </si>
  <si>
    <t>Муниципальная программа "Профилактика эктремизма и терроризма на территории муниципального района "Монгун-Тайгинский кожуун РТ» на 2020-2022 годы.</t>
  </si>
  <si>
    <t>28000 00000</t>
  </si>
  <si>
    <t>806 0314 29000 00000</t>
  </si>
  <si>
    <t>290010 00000</t>
  </si>
  <si>
    <t>806 0412 3100000000</t>
  </si>
  <si>
    <t>3100000000</t>
  </si>
  <si>
    <t>004 0702  02001 00000</t>
  </si>
  <si>
    <t>806 1101 03000 00000</t>
  </si>
  <si>
    <t xml:space="preserve">005 0800 05000 00000                    </t>
  </si>
  <si>
    <t xml:space="preserve">  005 0703 05300 00000</t>
  </si>
  <si>
    <t>007 1000 04000 00000</t>
  </si>
  <si>
    <t>007 1003 04200 00000</t>
  </si>
  <si>
    <t>007 1003 04100 00000</t>
  </si>
  <si>
    <t xml:space="preserve">003 0405 06100 00000   </t>
  </si>
  <si>
    <t xml:space="preserve">003 0405 06200 00000   </t>
  </si>
  <si>
    <t xml:space="preserve">003 0412 06300 00000   </t>
  </si>
  <si>
    <t xml:space="preserve">003 0405 06400 00000     </t>
  </si>
  <si>
    <t>806  0412 08000 00000</t>
  </si>
  <si>
    <t>806 0314 10000 00000</t>
  </si>
  <si>
    <t>806 0500 1100 000000</t>
  </si>
  <si>
    <t>806 0104 12000 00000</t>
  </si>
  <si>
    <t>806 0909 15000 00000</t>
  </si>
  <si>
    <t>806 0909 16000 00000</t>
  </si>
  <si>
    <t>806 0909 16400 00000</t>
  </si>
  <si>
    <t>807 0909 16100 00000</t>
  </si>
  <si>
    <t>808 0909 16300 00000</t>
  </si>
  <si>
    <t>809 0909 16200 00000</t>
  </si>
  <si>
    <t>806 0409 17000 00000</t>
  </si>
  <si>
    <t>007 1006 19000 00000</t>
  </si>
  <si>
    <t>004 0702 20000 00000</t>
  </si>
  <si>
    <t>806 0314 24000 00000</t>
  </si>
  <si>
    <t>005 0801 25000 00000</t>
  </si>
  <si>
    <t>02001 00000</t>
  </si>
  <si>
    <t>0540000000</t>
  </si>
  <si>
    <t>04200 00000</t>
  </si>
  <si>
    <t>04100 00000</t>
  </si>
  <si>
    <t xml:space="preserve">06100 00000   </t>
  </si>
  <si>
    <t xml:space="preserve">06200 00000   </t>
  </si>
  <si>
    <t xml:space="preserve">06300 00000   </t>
  </si>
  <si>
    <t xml:space="preserve">06400 00000   </t>
  </si>
  <si>
    <t>08000 00000</t>
  </si>
  <si>
    <t>08100 00000</t>
  </si>
  <si>
    <t>1100 000000</t>
  </si>
  <si>
    <t>16400 00000</t>
  </si>
  <si>
    <t>16100 00000</t>
  </si>
  <si>
    <t>16300 00000</t>
  </si>
  <si>
    <t>16200 00000</t>
  </si>
  <si>
    <t>806  0412 08100 00000</t>
  </si>
  <si>
    <t>Наименование муниципальных программ</t>
  </si>
  <si>
    <t>Муниципальная программа "Развитие образования в Монгун-Тайгинском кожууне на 2021-2025годы"</t>
  </si>
  <si>
    <t>Муниципальная программа " Развитие культуры в Монгун-Тайгинском районе на 2021-2023 годы"</t>
  </si>
  <si>
    <t>Муниципальная программа "Реализация муниципальной национальной политики в муниципальном районе Монгун-Тайгинского кожууна на 2021-2023годы"</t>
  </si>
  <si>
    <t>Муниципальная программа "Социальная поддержка населения  Монгун-Тайгинского кожууна на 2021-2023годы"</t>
  </si>
  <si>
    <t>Муниципальная программа "Доступная среда в Монгун-Тайгинском кожууне на 2021-2023годы"</t>
  </si>
  <si>
    <t>Муниципальная программа "Развитие сельского хозяйства и регулирование рынков сельскохозяйственной продукции сырья и продовольства    в Монгун-Тайгинском районе на 2021-2023годы"</t>
  </si>
  <si>
    <t xml:space="preserve"> Муниципальная программа "Защита населения и территорий от чрезвычайных ситуаций, обеспечение пожарной безопасности и безопасности людей на водных объектах в Монгун-Тайгинском районе Республики Тыва на 2021-2023годы»</t>
  </si>
  <si>
    <t>Муниципальная программа " Профилактика преступлений  и иных правонарушений в Монгун-Тайгинском кожууне на 2021-2023годы"</t>
  </si>
  <si>
    <t>Муниципальная программа "Вакцинопрофилактика инфекционных болезней в  Монгун-Тайгинском кожууне" на 2021-2023 годы</t>
  </si>
  <si>
    <t>Муниципальная программа "Предупреждение и борьба  с социально значимыми заболеваниями  в  Монгун-Тайгинском кожууне на 2021-2023 годы"</t>
  </si>
  <si>
    <t>Муниципальная программа "Профилактика особо-опасных инфекций в  Монгун-Тайгинском кожууне на 2021-2023 годы"</t>
  </si>
  <si>
    <t xml:space="preserve"> Муниципальная программа Формирование современной городской среды на территории Монгун-Тайгинского кожууна на 2018-2022 годы, сумона Каргы, сумона Моген-Бурен</t>
  </si>
  <si>
    <t>Муниципальная программа "Развитие физической культуры и спорта в  Монгун-Тайгинском кожууне Республики Тыва на 2021-2023 годы"</t>
  </si>
  <si>
    <t>Муниципальная программа "Развитие градостроительства и земельно отношений и градостроительства  Монгун-Тайгинском кожууне на 2020-2022годы"</t>
  </si>
  <si>
    <t>Муниципальная программа " Развитие государственных языков в Републике Тыва  в Монгун-Тайгинском кожууне на 2022-2024 годы"</t>
  </si>
  <si>
    <t>Подрограмма "Социальная поддержка  старшего поколения, ветеранов и инвалидов, иных категорий граждан</t>
  </si>
  <si>
    <t xml:space="preserve">Подрограмма "Социальная поддержка семьи и детей </t>
  </si>
  <si>
    <t>Подпрограмма "Развитие под отрасли  живодноводства и растениеводства, переработки и реализации живодноводческой продукции  в Монгун-Тайгинском  районе Республики Тыва"</t>
  </si>
  <si>
    <t>Подпрограмма "Поддержка малых форм  хозяйствования в Монгун-Тайгинском районе Республики Тыва  "</t>
  </si>
  <si>
    <t xml:space="preserve">Подпрограмма "Обеспечение  мероприятий по профилактике и предупреждение нападения волков на домащних животных и для проведения облавы на волков </t>
  </si>
  <si>
    <t>Подпрограмма  "Мелиорация земель в Монгун-Тайгинском районе Республики Тыва";</t>
  </si>
  <si>
    <t>Муниципальной программа «Создание благоприятных условий для ведения бизнеса в Монгун-Тайгинском кожууне на 2021-2023 годы»</t>
  </si>
  <si>
    <t>Муниципальная программа " Профилактика безнадзорности правонарушений среди несовершеннолетних "Поддрежи подростка"на 2022-2024 годы"</t>
  </si>
  <si>
    <t>Муниципальная программа " Жилищно-коммунального хозяйство на 2022-2024 годы Монгун-Тайгинского кожууна Республики Тыва"</t>
  </si>
  <si>
    <t>Муниципальная программа "Развитие муниципальной службы и резерва управленческих кадров администрации муниципального района "Монгун-Тайгинский кожуун Республики Тыва" на 2021-2023 годы"</t>
  </si>
  <si>
    <t>Муниципальная программа "Повышение безопасности дорожного движения в Монгун-Тайгинском кожууне на 2022-2024 годы"</t>
  </si>
  <si>
    <t>Муниципальная программа "Инвентаризация и паспортизация  муниципальных автомобильных дорог местного значения общего пользования муниципального района и" Монгун-Тайгинский кожуун  Республики Тыва на 2022-2024 годы"</t>
  </si>
  <si>
    <t>2500000000</t>
  </si>
  <si>
    <t>2400 000000</t>
  </si>
  <si>
    <t>809 0909 14000 00000</t>
  </si>
  <si>
    <t>Подрограмма "Безопасность образовательных организаций"</t>
  </si>
  <si>
    <t>005 0801  054000000</t>
  </si>
  <si>
    <t>806 0310 09000 00000</t>
  </si>
  <si>
    <t>806 0503 23000 00000</t>
  </si>
  <si>
    <t>003 0501 07000 00000</t>
  </si>
  <si>
    <t>806 1004 22000 00000</t>
  </si>
  <si>
    <t xml:space="preserve">на 2023 год и на плановый период 2024 и 2025 годов" </t>
  </si>
  <si>
    <t>Распределение бюджетных ассигнований на реализацию муниципальных программ муниципального района                                                                                                         "Монгун-Тайгинский кожуун Республики Тыва" на 2023 год</t>
  </si>
  <si>
    <t>Бюджет с изменениями  на 2016 год</t>
  </si>
  <si>
    <t>Всего</t>
  </si>
  <si>
    <t>Муниципальная программа "Патриотическое воспитание несовершенолетних, обучающихся в Монгун-Тайгинском районе, на 2023-2025 годы"</t>
  </si>
  <si>
    <t>Муниципальная программа "Создание условий для обеспечения доступным комфортным жильем селького населения в Монгун-Тайгинском районе" на 2021-2023 годы</t>
  </si>
  <si>
    <t>Муниципальная программа "Государственная анти алкогольная и анти наркотическая программа Монгун-Тайгинского кожууна на 2021-2023 годы.</t>
  </si>
  <si>
    <t>806 0412 1300000000</t>
  </si>
  <si>
    <t>Муниципальная программа "Управление муниципальным имуществом и земельными ресурсами Монгун-Тайгинского района на 2018-2020 годы"</t>
  </si>
  <si>
    <t>1300000000</t>
  </si>
  <si>
    <t>Муниципальная программа Создание условий для обеспечения доступным и комфортным жильем  сельского населения  «Монгун-Тайгинский кожуун Республики Тыва» на 2021 – 2025 годы</t>
  </si>
  <si>
    <t>.806 0605 1100300100</t>
  </si>
  <si>
    <t>Муниципальная программа "Использование  и охрана земель на территории Монгун-Тайгинского кожууна Республики Тыва " на 2022-2024 годы</t>
  </si>
  <si>
    <t>.11000 00000</t>
  </si>
  <si>
    <t>.806 0412 3200000000</t>
  </si>
  <si>
    <t>Муниципальная программа "Развитие коренных малочисленных народов Севера и Сибири Дальнего Востока Российской Федерации проживающих в Монгун-Тайгинском  кожууна Республики Тыва " на 2023-2025 годы</t>
  </si>
  <si>
    <t>.32000 00000</t>
  </si>
  <si>
    <t>.806 0707 0400100190</t>
  </si>
  <si>
    <t>Муниципальная программа "Развитие системы  молодежной политики в Монгун-Тайгинском кожууне Республики Тыва " на 2023-2025 годы</t>
  </si>
  <si>
    <t>.04000 00000</t>
  </si>
  <si>
    <t xml:space="preserve">                            № ___     от"___"_______2022 года</t>
  </si>
  <si>
    <t>2024 год</t>
  </si>
  <si>
    <t>2025 год</t>
  </si>
  <si>
    <t xml:space="preserve">                                                                                          к Решению Хурала представителей </t>
  </si>
  <si>
    <t>Приложение   № 12</t>
  </si>
  <si>
    <t>"Об утверждении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</si>
</sst>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_ ;\-#,##0.0\ "/>
    <numFmt numFmtId="166" formatCode="#,##0.000_ ;\-#,##0.000\ "/>
    <numFmt numFmtId="167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6">
    <xf numFmtId="0" fontId="0" fillId="0" borderId="0" xfId="0"/>
    <xf numFmtId="0" fontId="2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3" fillId="3" borderId="0" xfId="0" applyFont="1" applyFill="1"/>
    <xf numFmtId="0" fontId="3" fillId="0" borderId="0" xfId="0" applyFont="1" applyFill="1" applyBorder="1"/>
    <xf numFmtId="0" fontId="6" fillId="2" borderId="1" xfId="0" applyFont="1" applyFill="1" applyBorder="1" applyAlignment="1">
      <alignment horizontal="center"/>
    </xf>
    <xf numFmtId="0" fontId="3" fillId="2" borderId="0" xfId="0" applyFont="1" applyFill="1"/>
    <xf numFmtId="0" fontId="2" fillId="2" borderId="0" xfId="0" applyFont="1" applyFill="1" applyAlignment="1"/>
    <xf numFmtId="0" fontId="4" fillId="2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66" fontId="7" fillId="2" borderId="2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justify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right" vertical="center"/>
    </xf>
    <xf numFmtId="166" fontId="6" fillId="2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165" fontId="3" fillId="0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justify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right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5" fontId="6" fillId="2" borderId="1" xfId="1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justify" vertical="center"/>
    </xf>
    <xf numFmtId="165" fontId="6" fillId="4" borderId="1" xfId="1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center"/>
    </xf>
    <xf numFmtId="49" fontId="6" fillId="3" borderId="1" xfId="0" applyNumberFormat="1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/>
    </xf>
    <xf numFmtId="0" fontId="3" fillId="3" borderId="1" xfId="0" applyFont="1" applyFill="1" applyBorder="1"/>
    <xf numFmtId="49" fontId="12" fillId="2" borderId="1" xfId="0" applyNumberFormat="1" applyFont="1" applyFill="1" applyBorder="1" applyAlignment="1">
      <alignment horizontal="center"/>
    </xf>
    <xf numFmtId="0" fontId="11" fillId="2" borderId="0" xfId="0" applyFont="1" applyFill="1" applyAlignment="1">
      <alignment horizontal="left" wrapText="1"/>
    </xf>
    <xf numFmtId="0" fontId="8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3" fontId="3" fillId="0" borderId="1" xfId="0" applyNumberFormat="1" applyFont="1" applyFill="1" applyBorder="1" applyAlignment="1"/>
    <xf numFmtId="0" fontId="3" fillId="0" borderId="1" xfId="0" applyFont="1" applyFill="1" applyBorder="1" applyAlignment="1"/>
    <xf numFmtId="167" fontId="3" fillId="0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/>
    </xf>
    <xf numFmtId="0" fontId="3" fillId="2" borderId="0" xfId="0" applyFont="1" applyFill="1" applyBorder="1"/>
    <xf numFmtId="0" fontId="4" fillId="0" borderId="5" xfId="0" applyFont="1" applyFill="1" applyBorder="1" applyAlignment="1">
      <alignment horizontal="center" vertical="center" wrapText="1"/>
    </xf>
    <xf numFmtId="165" fontId="3" fillId="0" borderId="5" xfId="0" applyNumberFormat="1" applyFont="1" applyFill="1" applyBorder="1"/>
    <xf numFmtId="165" fontId="3" fillId="3" borderId="5" xfId="0" applyNumberFormat="1" applyFont="1" applyFill="1" applyBorder="1"/>
    <xf numFmtId="0" fontId="3" fillId="0" borderId="1" xfId="0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8" fillId="2" borderId="1" xfId="1" applyNumberFormat="1" applyFont="1" applyFill="1" applyBorder="1" applyAlignment="1">
      <alignment horizontal="center" vertical="center"/>
    </xf>
    <xf numFmtId="0" fontId="13" fillId="0" borderId="0" xfId="0" applyFont="1" applyFill="1"/>
    <xf numFmtId="0" fontId="8" fillId="0" borderId="1" xfId="0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/>
    <xf numFmtId="165" fontId="13" fillId="0" borderId="5" xfId="0" applyNumberFormat="1" applyFont="1" applyFill="1" applyBorder="1"/>
    <xf numFmtId="0" fontId="13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2" fillId="0" borderId="0" xfId="0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tabSelected="1" view="pageBreakPreview" zoomScale="60" zoomScaleNormal="100" workbookViewId="0">
      <selection activeCell="A6" sqref="A6:K6"/>
    </sheetView>
  </sheetViews>
  <sheetFormatPr defaultColWidth="9.109375" defaultRowHeight="13.8" x14ac:dyDescent="0.3"/>
  <cols>
    <col min="1" max="1" width="5" style="2" customWidth="1"/>
    <col min="2" max="2" width="6.33203125" style="2" customWidth="1"/>
    <col min="3" max="3" width="23.44140625" style="2" customWidth="1"/>
    <col min="4" max="4" width="44.88671875" style="2" customWidth="1"/>
    <col min="5" max="5" width="14.88671875" style="2" customWidth="1"/>
    <col min="6" max="6" width="14.44140625" style="7" hidden="1" customWidth="1"/>
    <col min="7" max="7" width="13.44140625" style="3" hidden="1" customWidth="1"/>
    <col min="8" max="8" width="19" style="13" customWidth="1"/>
    <col min="9" max="9" width="11.109375" style="2" hidden="1" customWidth="1"/>
    <col min="10" max="10" width="12" style="2" hidden="1" customWidth="1"/>
    <col min="11" max="11" width="14.88671875" style="2" customWidth="1"/>
    <col min="12" max="16384" width="9.109375" style="2"/>
  </cols>
  <sheetData>
    <row r="1" spans="1:12" x14ac:dyDescent="0.3">
      <c r="A1" s="105" t="s">
        <v>169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"/>
    </row>
    <row r="2" spans="1:12" x14ac:dyDescent="0.3">
      <c r="A2" s="3"/>
      <c r="B2" s="3"/>
      <c r="C2" s="3"/>
      <c r="D2" s="105" t="s">
        <v>168</v>
      </c>
      <c r="E2" s="105"/>
      <c r="F2" s="105"/>
      <c r="G2" s="105"/>
      <c r="H2" s="105"/>
      <c r="I2" s="105"/>
      <c r="J2" s="105"/>
      <c r="K2" s="105"/>
      <c r="L2" s="1"/>
    </row>
    <row r="3" spans="1:12" x14ac:dyDescent="0.3">
      <c r="A3" s="105" t="s">
        <v>0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"/>
    </row>
    <row r="4" spans="1:12" x14ac:dyDescent="0.3">
      <c r="A4" s="105" t="s">
        <v>170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"/>
    </row>
    <row r="5" spans="1:12" x14ac:dyDescent="0.3">
      <c r="A5" s="105" t="s">
        <v>1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"/>
    </row>
    <row r="6" spans="1:12" x14ac:dyDescent="0.3">
      <c r="A6" s="105" t="s">
        <v>145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"/>
    </row>
    <row r="7" spans="1:12" x14ac:dyDescent="0.3">
      <c r="A7" s="17"/>
      <c r="B7" s="17"/>
      <c r="C7" s="17"/>
      <c r="D7" s="17"/>
      <c r="E7" s="1" t="s">
        <v>165</v>
      </c>
      <c r="F7" s="1"/>
      <c r="G7" s="1"/>
      <c r="H7" s="1"/>
      <c r="I7" s="1"/>
      <c r="J7" s="1"/>
      <c r="K7" s="1"/>
      <c r="L7" s="1"/>
    </row>
    <row r="8" spans="1:12" x14ac:dyDescent="0.3">
      <c r="A8" s="17"/>
      <c r="B8" s="17"/>
      <c r="C8" s="17"/>
      <c r="D8" s="17"/>
      <c r="E8" s="17"/>
      <c r="F8" s="4"/>
      <c r="G8" s="17"/>
      <c r="H8" s="14"/>
      <c r="I8" s="1"/>
      <c r="J8" s="1"/>
      <c r="K8" s="1"/>
      <c r="L8" s="1"/>
    </row>
    <row r="9" spans="1:12" ht="13.8" customHeight="1" x14ac:dyDescent="0.3">
      <c r="A9" s="98" t="s">
        <v>146</v>
      </c>
      <c r="B9" s="99"/>
      <c r="C9" s="99"/>
      <c r="D9" s="99"/>
      <c r="E9" s="99"/>
      <c r="F9" s="99"/>
      <c r="G9" s="99"/>
      <c r="H9" s="99"/>
    </row>
    <row r="10" spans="1:12" ht="22.5" customHeight="1" x14ac:dyDescent="0.3">
      <c r="A10" s="99"/>
      <c r="B10" s="99"/>
      <c r="C10" s="99"/>
      <c r="D10" s="99"/>
      <c r="E10" s="99"/>
      <c r="F10" s="99"/>
      <c r="G10" s="99"/>
      <c r="H10" s="99"/>
    </row>
    <row r="11" spans="1:12" x14ac:dyDescent="0.3">
      <c r="A11" s="5"/>
      <c r="B11" s="5"/>
      <c r="C11" s="5"/>
      <c r="D11" s="5"/>
      <c r="E11" s="5"/>
      <c r="F11" s="2"/>
      <c r="G11" s="6"/>
      <c r="H11" s="15" t="s">
        <v>2</v>
      </c>
    </row>
    <row r="12" spans="1:12" s="7" customFormat="1" ht="39.6" x14ac:dyDescent="0.3">
      <c r="A12" s="8"/>
      <c r="B12" s="8" t="s">
        <v>22</v>
      </c>
      <c r="C12" s="8" t="s">
        <v>3</v>
      </c>
      <c r="D12" s="8" t="s">
        <v>108</v>
      </c>
      <c r="E12" s="8" t="s">
        <v>4</v>
      </c>
      <c r="F12" s="20" t="s">
        <v>21</v>
      </c>
      <c r="G12" s="21" t="s">
        <v>24</v>
      </c>
      <c r="H12" s="22" t="s">
        <v>166</v>
      </c>
      <c r="I12" s="16" t="s">
        <v>24</v>
      </c>
      <c r="J12" s="71" t="s">
        <v>147</v>
      </c>
      <c r="K12" s="8" t="s">
        <v>167</v>
      </c>
    </row>
    <row r="13" spans="1:12" s="7" customFormat="1" ht="42.75" customHeight="1" x14ac:dyDescent="0.3">
      <c r="A13" s="23"/>
      <c r="B13" s="23"/>
      <c r="C13" s="100" t="s">
        <v>148</v>
      </c>
      <c r="D13" s="101"/>
      <c r="E13" s="8"/>
      <c r="F13" s="20"/>
      <c r="G13" s="21"/>
      <c r="H13" s="24">
        <f>H14+H22+H23+H24+H29+H30+H33+H34+H39+H39+H40+H42+H43+H44+H45+H46+H47+H48+H50+H52+H57+H58+H59+H60+H61+H62+H63+H64+H65+H66</f>
        <v>469365.723</v>
      </c>
      <c r="I13" s="24">
        <f t="shared" ref="I13:K13" si="0">I14+I22+I23+I24+I29+I30+I33+I34+I39+I39+I40+I42+I43+I44+I45+I46+I47+I48+I50+I52+I57+I58+I59+I60+I61+I62+I63+I64+I65+I66</f>
        <v>7466.07</v>
      </c>
      <c r="J13" s="24" t="e">
        <f t="shared" si="0"/>
        <v>#REF!</v>
      </c>
      <c r="K13" s="24">
        <f t="shared" si="0"/>
        <v>437581.53999999992</v>
      </c>
    </row>
    <row r="14" spans="1:12" s="77" customFormat="1" ht="41.4" x14ac:dyDescent="0.3">
      <c r="A14" s="102"/>
      <c r="B14" s="90">
        <v>1</v>
      </c>
      <c r="C14" s="25" t="s">
        <v>5</v>
      </c>
      <c r="D14" s="26" t="s">
        <v>109</v>
      </c>
      <c r="E14" s="27" t="s">
        <v>6</v>
      </c>
      <c r="F14" s="28">
        <f>198758.96-2940</f>
        <v>195818.96</v>
      </c>
      <c r="G14" s="28">
        <v>5753.683</v>
      </c>
      <c r="H14" s="76">
        <f>SUM(H15:H21)</f>
        <v>356733.40100000001</v>
      </c>
      <c r="I14" s="76">
        <f t="shared" ref="I14:K14" si="1">SUM(I15:I21)</f>
        <v>0</v>
      </c>
      <c r="J14" s="76">
        <f t="shared" si="1"/>
        <v>0</v>
      </c>
      <c r="K14" s="76">
        <f t="shared" si="1"/>
        <v>332182.57299999997</v>
      </c>
    </row>
    <row r="15" spans="1:12" ht="26.4" customHeight="1" x14ac:dyDescent="0.3">
      <c r="A15" s="103"/>
      <c r="B15" s="91"/>
      <c r="C15" s="32" t="s">
        <v>30</v>
      </c>
      <c r="D15" s="33" t="s">
        <v>28</v>
      </c>
      <c r="E15" s="34" t="s">
        <v>26</v>
      </c>
      <c r="F15" s="35"/>
      <c r="G15" s="35"/>
      <c r="H15" s="29">
        <v>112140.497</v>
      </c>
      <c r="I15" s="30"/>
      <c r="J15" s="72"/>
      <c r="K15" s="74">
        <v>103723.927</v>
      </c>
    </row>
    <row r="16" spans="1:12" ht="14.4" x14ac:dyDescent="0.3">
      <c r="A16" s="103"/>
      <c r="B16" s="91"/>
      <c r="C16" s="32" t="s">
        <v>27</v>
      </c>
      <c r="D16" s="33" t="s">
        <v>29</v>
      </c>
      <c r="E16" s="36" t="s">
        <v>25</v>
      </c>
      <c r="F16" s="35"/>
      <c r="G16" s="35"/>
      <c r="H16" s="29">
        <v>219543.255</v>
      </c>
      <c r="I16" s="30"/>
      <c r="J16" s="72"/>
      <c r="K16" s="74">
        <v>201826.45499999999</v>
      </c>
    </row>
    <row r="17" spans="1:11" ht="27.6" x14ac:dyDescent="0.3">
      <c r="A17" s="103"/>
      <c r="B17" s="91"/>
      <c r="C17" s="32" t="s">
        <v>32</v>
      </c>
      <c r="D17" s="33" t="s">
        <v>31</v>
      </c>
      <c r="E17" s="36" t="s">
        <v>33</v>
      </c>
      <c r="F17" s="35"/>
      <c r="G17" s="35"/>
      <c r="H17" s="29">
        <v>13690.449000000001</v>
      </c>
      <c r="I17" s="30"/>
      <c r="J17" s="72"/>
      <c r="K17" s="74">
        <v>13813.191000000001</v>
      </c>
    </row>
    <row r="18" spans="1:11" ht="14.4" x14ac:dyDescent="0.3">
      <c r="A18" s="103"/>
      <c r="B18" s="91"/>
      <c r="C18" s="32" t="s">
        <v>35</v>
      </c>
      <c r="D18" s="33" t="s">
        <v>34</v>
      </c>
      <c r="E18" s="36" t="s">
        <v>36</v>
      </c>
      <c r="F18" s="35"/>
      <c r="G18" s="35"/>
      <c r="H18" s="29">
        <v>8662</v>
      </c>
      <c r="I18" s="30"/>
      <c r="J18" s="72"/>
      <c r="K18" s="74">
        <v>9662</v>
      </c>
    </row>
    <row r="19" spans="1:11" ht="29.4" customHeight="1" x14ac:dyDescent="0.3">
      <c r="A19" s="103"/>
      <c r="B19" s="91"/>
      <c r="C19" s="32" t="s">
        <v>37</v>
      </c>
      <c r="D19" s="33" t="s">
        <v>139</v>
      </c>
      <c r="E19" s="36" t="s">
        <v>38</v>
      </c>
      <c r="F19" s="35"/>
      <c r="G19" s="35"/>
      <c r="H19" s="29">
        <v>575</v>
      </c>
      <c r="I19" s="30"/>
      <c r="J19" s="72"/>
      <c r="K19" s="74">
        <v>575</v>
      </c>
    </row>
    <row r="20" spans="1:11" ht="27.6" x14ac:dyDescent="0.3">
      <c r="A20" s="103"/>
      <c r="B20" s="91"/>
      <c r="C20" s="32" t="s">
        <v>40</v>
      </c>
      <c r="D20" s="33" t="s">
        <v>39</v>
      </c>
      <c r="E20" s="36" t="s">
        <v>41</v>
      </c>
      <c r="F20" s="35"/>
      <c r="G20" s="35"/>
      <c r="H20" s="29">
        <v>10.199999999999999</v>
      </c>
      <c r="I20" s="30"/>
      <c r="J20" s="72"/>
      <c r="K20" s="74">
        <v>20</v>
      </c>
    </row>
    <row r="21" spans="1:11" ht="14.4" x14ac:dyDescent="0.3">
      <c r="A21" s="104"/>
      <c r="B21" s="92"/>
      <c r="C21" s="32" t="s">
        <v>56</v>
      </c>
      <c r="D21" s="33" t="s">
        <v>57</v>
      </c>
      <c r="E21" s="36" t="s">
        <v>42</v>
      </c>
      <c r="F21" s="35"/>
      <c r="G21" s="35"/>
      <c r="H21" s="29">
        <v>2112</v>
      </c>
      <c r="I21" s="30"/>
      <c r="J21" s="72"/>
      <c r="K21" s="75">
        <v>2562</v>
      </c>
    </row>
    <row r="22" spans="1:11" s="77" customFormat="1" ht="68.400000000000006" customHeight="1" x14ac:dyDescent="0.3">
      <c r="A22" s="78"/>
      <c r="B22" s="78">
        <v>2</v>
      </c>
      <c r="C22" s="25" t="s">
        <v>89</v>
      </c>
      <c r="D22" s="26" t="s">
        <v>149</v>
      </c>
      <c r="E22" s="79" t="s">
        <v>42</v>
      </c>
      <c r="F22" s="28"/>
      <c r="G22" s="28"/>
      <c r="H22" s="76">
        <v>228</v>
      </c>
      <c r="I22" s="80"/>
      <c r="J22" s="81"/>
      <c r="K22" s="82">
        <v>228</v>
      </c>
    </row>
    <row r="23" spans="1:11" s="77" customFormat="1" ht="68.400000000000006" customHeight="1" x14ac:dyDescent="0.3">
      <c r="A23" s="78"/>
      <c r="B23" s="78">
        <v>3</v>
      </c>
      <c r="C23" s="25" t="s">
        <v>66</v>
      </c>
      <c r="D23" s="26" t="s">
        <v>123</v>
      </c>
      <c r="E23" s="79" t="s">
        <v>92</v>
      </c>
      <c r="F23" s="28">
        <v>0</v>
      </c>
      <c r="G23" s="28">
        <v>100</v>
      </c>
      <c r="H23" s="76">
        <v>80</v>
      </c>
      <c r="I23" s="80"/>
      <c r="J23" s="81">
        <f>H23+I23</f>
        <v>80</v>
      </c>
      <c r="K23" s="82">
        <v>80</v>
      </c>
    </row>
    <row r="24" spans="1:11" s="77" customFormat="1" ht="48.6" customHeight="1" x14ac:dyDescent="0.3">
      <c r="A24" s="90"/>
      <c r="B24" s="90">
        <v>4</v>
      </c>
      <c r="C24" s="83" t="s">
        <v>68</v>
      </c>
      <c r="D24" s="26" t="s">
        <v>110</v>
      </c>
      <c r="E24" s="27" t="s">
        <v>8</v>
      </c>
      <c r="F24" s="28">
        <f>25691.6+50</f>
        <v>25741.599999999999</v>
      </c>
      <c r="G24" s="28">
        <v>200</v>
      </c>
      <c r="H24" s="76">
        <f>H25+H26+H27+H28</f>
        <v>60983.642999999996</v>
      </c>
      <c r="I24" s="76">
        <f t="shared" ref="I24:K24" si="2">I25+I26+I27+I28</f>
        <v>0</v>
      </c>
      <c r="J24" s="76">
        <f t="shared" si="2"/>
        <v>0</v>
      </c>
      <c r="K24" s="76">
        <f t="shared" si="2"/>
        <v>60174.308999999994</v>
      </c>
    </row>
    <row r="25" spans="1:11" ht="33.6" customHeight="1" x14ac:dyDescent="0.3">
      <c r="A25" s="91"/>
      <c r="B25" s="91"/>
      <c r="C25" s="37" t="s">
        <v>46</v>
      </c>
      <c r="D25" s="33" t="s">
        <v>44</v>
      </c>
      <c r="E25" s="36" t="s">
        <v>49</v>
      </c>
      <c r="F25" s="35"/>
      <c r="G25" s="35"/>
      <c r="H25" s="29">
        <v>8152.9449999999997</v>
      </c>
      <c r="I25" s="30"/>
      <c r="J25" s="72"/>
      <c r="K25" s="74">
        <v>7987.991</v>
      </c>
    </row>
    <row r="26" spans="1:11" ht="27.6" x14ac:dyDescent="0.3">
      <c r="A26" s="91"/>
      <c r="B26" s="91"/>
      <c r="C26" s="37" t="s">
        <v>47</v>
      </c>
      <c r="D26" s="33" t="s">
        <v>45</v>
      </c>
      <c r="E26" s="36" t="s">
        <v>50</v>
      </c>
      <c r="F26" s="35"/>
      <c r="G26" s="35"/>
      <c r="H26" s="29">
        <v>23850.471000000001</v>
      </c>
      <c r="I26" s="30"/>
      <c r="J26" s="72"/>
      <c r="K26" s="74">
        <v>23769.681</v>
      </c>
    </row>
    <row r="27" spans="1:11" ht="33.6" customHeight="1" x14ac:dyDescent="0.3">
      <c r="A27" s="92"/>
      <c r="B27" s="91"/>
      <c r="C27" s="37" t="s">
        <v>69</v>
      </c>
      <c r="D27" s="33" t="s">
        <v>43</v>
      </c>
      <c r="E27" s="36" t="s">
        <v>48</v>
      </c>
      <c r="F27" s="35"/>
      <c r="G27" s="35"/>
      <c r="H27" s="29">
        <v>27475.422999999999</v>
      </c>
      <c r="I27" s="30"/>
      <c r="J27" s="72"/>
      <c r="K27" s="74">
        <v>26933.082999999999</v>
      </c>
    </row>
    <row r="28" spans="1:11" ht="27.6" x14ac:dyDescent="0.3">
      <c r="A28" s="18"/>
      <c r="B28" s="91"/>
      <c r="C28" s="37" t="s">
        <v>140</v>
      </c>
      <c r="D28" s="38" t="s">
        <v>58</v>
      </c>
      <c r="E28" s="36" t="s">
        <v>93</v>
      </c>
      <c r="F28" s="35"/>
      <c r="G28" s="35"/>
      <c r="H28" s="29">
        <v>1504.8040000000001</v>
      </c>
      <c r="I28" s="30"/>
      <c r="J28" s="72"/>
      <c r="K28" s="74">
        <v>1483.5540000000001</v>
      </c>
    </row>
    <row r="29" spans="1:11" ht="55.2" x14ac:dyDescent="0.3">
      <c r="A29" s="18"/>
      <c r="B29" s="18">
        <v>5</v>
      </c>
      <c r="C29" s="39" t="s">
        <v>91</v>
      </c>
      <c r="D29" s="26" t="s">
        <v>111</v>
      </c>
      <c r="E29" s="36" t="s">
        <v>136</v>
      </c>
      <c r="F29" s="35"/>
      <c r="G29" s="35"/>
      <c r="H29" s="29">
        <v>100</v>
      </c>
      <c r="I29" s="30"/>
      <c r="J29" s="72"/>
      <c r="K29" s="74">
        <v>100</v>
      </c>
    </row>
    <row r="30" spans="1:11" ht="41.4" x14ac:dyDescent="0.3">
      <c r="A30" s="90"/>
      <c r="B30" s="90">
        <v>6</v>
      </c>
      <c r="C30" s="32" t="s">
        <v>70</v>
      </c>
      <c r="D30" s="26" t="s">
        <v>112</v>
      </c>
      <c r="E30" s="34" t="s">
        <v>7</v>
      </c>
      <c r="F30" s="35">
        <v>46987.199999999997</v>
      </c>
      <c r="G30" s="35">
        <f t="shared" ref="G30:G62" si="3">H30-F30</f>
        <v>-18084.699999999997</v>
      </c>
      <c r="H30" s="40">
        <f>H31+H32</f>
        <v>28902.5</v>
      </c>
      <c r="I30" s="40">
        <f t="shared" ref="I30:K30" si="4">I31+I32</f>
        <v>0</v>
      </c>
      <c r="J30" s="40">
        <f t="shared" si="4"/>
        <v>0</v>
      </c>
      <c r="K30" s="40">
        <f t="shared" si="4"/>
        <v>17200.8</v>
      </c>
    </row>
    <row r="31" spans="1:11" ht="41.4" x14ac:dyDescent="0.3">
      <c r="A31" s="91"/>
      <c r="B31" s="91"/>
      <c r="C31" s="32" t="s">
        <v>71</v>
      </c>
      <c r="D31" s="41" t="s">
        <v>124</v>
      </c>
      <c r="E31" s="36" t="s">
        <v>94</v>
      </c>
      <c r="F31" s="35"/>
      <c r="G31" s="35"/>
      <c r="H31" s="40">
        <v>2456</v>
      </c>
      <c r="I31" s="30"/>
      <c r="J31" s="72"/>
      <c r="K31" s="74">
        <v>2456</v>
      </c>
    </row>
    <row r="32" spans="1:11" ht="29.4" customHeight="1" x14ac:dyDescent="0.3">
      <c r="A32" s="92"/>
      <c r="B32" s="92"/>
      <c r="C32" s="32" t="s">
        <v>72</v>
      </c>
      <c r="D32" s="41" t="s">
        <v>125</v>
      </c>
      <c r="E32" s="36" t="s">
        <v>95</v>
      </c>
      <c r="F32" s="35"/>
      <c r="G32" s="35"/>
      <c r="H32" s="40">
        <v>26446.5</v>
      </c>
      <c r="I32" s="30"/>
      <c r="J32" s="72"/>
      <c r="K32" s="74">
        <v>14744.8</v>
      </c>
    </row>
    <row r="33" spans="1:13" ht="45.6" customHeight="1" x14ac:dyDescent="0.3">
      <c r="A33" s="18"/>
      <c r="B33" s="18">
        <v>7</v>
      </c>
      <c r="C33" s="32" t="s">
        <v>88</v>
      </c>
      <c r="D33" s="26" t="s">
        <v>113</v>
      </c>
      <c r="E33" s="36" t="s">
        <v>18</v>
      </c>
      <c r="F33" s="35"/>
      <c r="G33" s="35"/>
      <c r="H33" s="40">
        <v>30</v>
      </c>
      <c r="I33" s="30"/>
      <c r="J33" s="72"/>
      <c r="K33" s="74">
        <v>30</v>
      </c>
    </row>
    <row r="34" spans="1:13" ht="76.2" customHeight="1" x14ac:dyDescent="0.3">
      <c r="A34" s="90"/>
      <c r="B34" s="90">
        <v>8</v>
      </c>
      <c r="C34" s="39" t="s">
        <v>73</v>
      </c>
      <c r="D34" s="26" t="s">
        <v>114</v>
      </c>
      <c r="E34" s="34" t="s">
        <v>96</v>
      </c>
      <c r="F34" s="35">
        <v>93.04</v>
      </c>
      <c r="G34" s="35">
        <f>H34-F34</f>
        <v>716.96</v>
      </c>
      <c r="H34" s="40">
        <f>H35+H36+H37+H38</f>
        <v>810</v>
      </c>
      <c r="I34" s="40">
        <f t="shared" ref="I34:K34" si="5">I35+I36+I37+I38</f>
        <v>0</v>
      </c>
      <c r="J34" s="40">
        <f t="shared" si="5"/>
        <v>810</v>
      </c>
      <c r="K34" s="40">
        <f t="shared" si="5"/>
        <v>1098</v>
      </c>
    </row>
    <row r="35" spans="1:13" ht="67.8" customHeight="1" x14ac:dyDescent="0.3">
      <c r="A35" s="91"/>
      <c r="B35" s="91"/>
      <c r="C35" s="32" t="s">
        <v>73</v>
      </c>
      <c r="D35" s="33" t="s">
        <v>126</v>
      </c>
      <c r="E35" s="34" t="s">
        <v>96</v>
      </c>
      <c r="F35" s="35"/>
      <c r="G35" s="35"/>
      <c r="H35" s="40">
        <v>728</v>
      </c>
      <c r="I35" s="30"/>
      <c r="J35" s="72">
        <f t="shared" ref="J35:J41" si="6">H35+I35</f>
        <v>728</v>
      </c>
      <c r="K35" s="74">
        <v>928</v>
      </c>
    </row>
    <row r="36" spans="1:13" ht="45" customHeight="1" x14ac:dyDescent="0.3">
      <c r="A36" s="91"/>
      <c r="B36" s="91"/>
      <c r="C36" s="32" t="s">
        <v>74</v>
      </c>
      <c r="D36" s="33" t="s">
        <v>127</v>
      </c>
      <c r="E36" s="34" t="s">
        <v>97</v>
      </c>
      <c r="F36" s="35"/>
      <c r="G36" s="35"/>
      <c r="H36" s="40">
        <v>0</v>
      </c>
      <c r="I36" s="30"/>
      <c r="J36" s="72">
        <f t="shared" si="6"/>
        <v>0</v>
      </c>
      <c r="K36" s="74"/>
    </row>
    <row r="37" spans="1:13" ht="70.2" customHeight="1" x14ac:dyDescent="0.3">
      <c r="A37" s="92"/>
      <c r="B37" s="92"/>
      <c r="C37" s="32" t="s">
        <v>75</v>
      </c>
      <c r="D37" s="33" t="s">
        <v>128</v>
      </c>
      <c r="E37" s="34" t="s">
        <v>98</v>
      </c>
      <c r="F37" s="35"/>
      <c r="G37" s="35"/>
      <c r="H37" s="40">
        <v>82</v>
      </c>
      <c r="I37" s="30"/>
      <c r="J37" s="72">
        <f t="shared" si="6"/>
        <v>82</v>
      </c>
      <c r="K37" s="74">
        <v>170</v>
      </c>
    </row>
    <row r="38" spans="1:13" ht="42.6" customHeight="1" x14ac:dyDescent="0.3">
      <c r="A38" s="19"/>
      <c r="B38" s="19"/>
      <c r="C38" s="32" t="s">
        <v>76</v>
      </c>
      <c r="D38" s="33" t="s">
        <v>129</v>
      </c>
      <c r="E38" s="34" t="s">
        <v>99</v>
      </c>
      <c r="F38" s="35"/>
      <c r="G38" s="35"/>
      <c r="H38" s="40">
        <v>0</v>
      </c>
      <c r="I38" s="30"/>
      <c r="J38" s="72">
        <f t="shared" si="6"/>
        <v>0</v>
      </c>
      <c r="K38" s="74"/>
    </row>
    <row r="39" spans="1:13" ht="61.8" customHeight="1" x14ac:dyDescent="0.3">
      <c r="A39" s="9"/>
      <c r="B39" s="42">
        <v>9</v>
      </c>
      <c r="C39" s="39" t="s">
        <v>143</v>
      </c>
      <c r="D39" s="43" t="s">
        <v>150</v>
      </c>
      <c r="E39" s="34" t="s">
        <v>19</v>
      </c>
      <c r="F39" s="35">
        <v>75</v>
      </c>
      <c r="G39" s="35">
        <f t="shared" ref="G39" si="7">H39-F39</f>
        <v>125</v>
      </c>
      <c r="H39" s="29">
        <v>200</v>
      </c>
      <c r="I39" s="30">
        <v>-166.96</v>
      </c>
      <c r="J39" s="72">
        <f t="shared" si="6"/>
        <v>33.039999999999992</v>
      </c>
      <c r="K39" s="74">
        <v>200</v>
      </c>
      <c r="M39" s="44"/>
    </row>
    <row r="40" spans="1:13" ht="54" customHeight="1" x14ac:dyDescent="0.3">
      <c r="A40" s="93"/>
      <c r="B40" s="96">
        <v>10</v>
      </c>
      <c r="C40" s="45" t="s">
        <v>77</v>
      </c>
      <c r="D40" s="26" t="s">
        <v>130</v>
      </c>
      <c r="E40" s="46" t="s">
        <v>100</v>
      </c>
      <c r="F40" s="47">
        <v>300</v>
      </c>
      <c r="G40" s="47">
        <f t="shared" si="3"/>
        <v>0</v>
      </c>
      <c r="H40" s="40">
        <f>H41</f>
        <v>300</v>
      </c>
      <c r="I40" s="40">
        <f t="shared" ref="I40:K40" si="8">I41</f>
        <v>0</v>
      </c>
      <c r="J40" s="40">
        <f t="shared" si="8"/>
        <v>300</v>
      </c>
      <c r="K40" s="40">
        <f t="shared" si="8"/>
        <v>300</v>
      </c>
    </row>
    <row r="41" spans="1:13" ht="27.6" customHeight="1" x14ac:dyDescent="0.3">
      <c r="A41" s="94"/>
      <c r="B41" s="97"/>
      <c r="C41" s="45" t="s">
        <v>107</v>
      </c>
      <c r="D41" s="85" t="s">
        <v>51</v>
      </c>
      <c r="E41" s="46" t="s">
        <v>101</v>
      </c>
      <c r="F41" s="47"/>
      <c r="G41" s="47"/>
      <c r="H41" s="40">
        <v>300</v>
      </c>
      <c r="I41" s="30"/>
      <c r="J41" s="72">
        <f t="shared" si="6"/>
        <v>300</v>
      </c>
      <c r="K41" s="74">
        <v>300</v>
      </c>
    </row>
    <row r="42" spans="1:13" ht="88.8" customHeight="1" x14ac:dyDescent="0.3">
      <c r="A42" s="94"/>
      <c r="B42" s="48">
        <v>11</v>
      </c>
      <c r="C42" s="32" t="s">
        <v>141</v>
      </c>
      <c r="D42" s="49" t="s">
        <v>115</v>
      </c>
      <c r="E42" s="34" t="s">
        <v>9</v>
      </c>
      <c r="F42" s="35">
        <v>150</v>
      </c>
      <c r="G42" s="35">
        <f t="shared" si="3"/>
        <v>2453.0790000000002</v>
      </c>
      <c r="H42" s="40">
        <v>2603.0790000000002</v>
      </c>
      <c r="I42" s="30"/>
      <c r="J42" s="72"/>
      <c r="K42" s="74">
        <v>2559.4580000000001</v>
      </c>
    </row>
    <row r="43" spans="1:13" ht="61.8" customHeight="1" x14ac:dyDescent="0.3">
      <c r="A43" s="95"/>
      <c r="B43" s="48">
        <v>12</v>
      </c>
      <c r="C43" s="32" t="s">
        <v>78</v>
      </c>
      <c r="D43" s="26" t="s">
        <v>116</v>
      </c>
      <c r="E43" s="34" t="s">
        <v>10</v>
      </c>
      <c r="F43" s="35">
        <v>115</v>
      </c>
      <c r="G43" s="35">
        <f t="shared" si="3"/>
        <v>173</v>
      </c>
      <c r="H43" s="40">
        <v>288</v>
      </c>
      <c r="I43" s="30"/>
      <c r="J43" s="72"/>
      <c r="K43" s="74">
        <v>288</v>
      </c>
    </row>
    <row r="44" spans="1:13" ht="61.8" customHeight="1" x14ac:dyDescent="0.3">
      <c r="A44" s="9"/>
      <c r="B44" s="9">
        <v>13</v>
      </c>
      <c r="C44" s="32" t="s">
        <v>90</v>
      </c>
      <c r="D44" s="50" t="s">
        <v>131</v>
      </c>
      <c r="E44" s="34" t="s">
        <v>137</v>
      </c>
      <c r="F44" s="35"/>
      <c r="G44" s="35"/>
      <c r="H44" s="40">
        <v>60</v>
      </c>
      <c r="I44" s="30"/>
      <c r="J44" s="72">
        <f>H42+I44</f>
        <v>2603.0790000000002</v>
      </c>
      <c r="K44" s="74">
        <v>60</v>
      </c>
    </row>
    <row r="45" spans="1:13" ht="60.6" customHeight="1" x14ac:dyDescent="0.3">
      <c r="A45" s="9"/>
      <c r="B45" s="9">
        <v>14</v>
      </c>
      <c r="C45" s="32" t="s">
        <v>59</v>
      </c>
      <c r="D45" s="51" t="s">
        <v>60</v>
      </c>
      <c r="E45" s="34" t="s">
        <v>61</v>
      </c>
      <c r="F45" s="35"/>
      <c r="G45" s="35"/>
      <c r="H45" s="40">
        <v>70</v>
      </c>
      <c r="I45" s="30"/>
      <c r="J45" s="72"/>
      <c r="K45" s="74">
        <v>70</v>
      </c>
    </row>
    <row r="46" spans="1:13" ht="55.2" customHeight="1" x14ac:dyDescent="0.3">
      <c r="A46" s="9"/>
      <c r="B46" s="9">
        <v>15</v>
      </c>
      <c r="C46" s="32" t="s">
        <v>62</v>
      </c>
      <c r="D46" s="52" t="s">
        <v>151</v>
      </c>
      <c r="E46" s="34" t="s">
        <v>63</v>
      </c>
      <c r="F46" s="35"/>
      <c r="G46" s="35"/>
      <c r="H46" s="40">
        <v>55</v>
      </c>
      <c r="I46" s="30"/>
      <c r="J46" s="72"/>
      <c r="K46" s="74">
        <v>55</v>
      </c>
    </row>
    <row r="47" spans="1:13" ht="63" customHeight="1" x14ac:dyDescent="0.3">
      <c r="A47" s="9"/>
      <c r="B47" s="9">
        <v>16</v>
      </c>
      <c r="C47" s="32" t="s">
        <v>79</v>
      </c>
      <c r="D47" s="50" t="s">
        <v>132</v>
      </c>
      <c r="E47" s="34" t="s">
        <v>102</v>
      </c>
      <c r="F47" s="35">
        <f>55413.2+198.49</f>
        <v>55611.689999999995</v>
      </c>
      <c r="G47" s="35">
        <f t="shared" si="3"/>
        <v>-53424.689999999995</v>
      </c>
      <c r="H47" s="40">
        <v>2187</v>
      </c>
      <c r="I47" s="30"/>
      <c r="J47" s="72">
        <f>H43+I47</f>
        <v>288</v>
      </c>
      <c r="K47" s="74">
        <v>2452</v>
      </c>
    </row>
    <row r="48" spans="1:13" ht="81" customHeight="1" x14ac:dyDescent="0.3">
      <c r="A48" s="9"/>
      <c r="B48" s="9">
        <v>17</v>
      </c>
      <c r="C48" s="32" t="s">
        <v>80</v>
      </c>
      <c r="D48" s="50" t="s">
        <v>133</v>
      </c>
      <c r="E48" s="34" t="s">
        <v>11</v>
      </c>
      <c r="F48" s="35">
        <v>10</v>
      </c>
      <c r="G48" s="35">
        <f t="shared" si="3"/>
        <v>10</v>
      </c>
      <c r="H48" s="40">
        <v>20</v>
      </c>
      <c r="I48" s="30">
        <v>7799.99</v>
      </c>
      <c r="J48" s="72">
        <f>H47+I48</f>
        <v>9986.99</v>
      </c>
      <c r="K48" s="74">
        <v>20</v>
      </c>
    </row>
    <row r="49" spans="1:11" ht="55.2" hidden="1" x14ac:dyDescent="0.3">
      <c r="A49" s="9"/>
      <c r="B49" s="9">
        <v>13</v>
      </c>
      <c r="C49" s="53" t="s">
        <v>152</v>
      </c>
      <c r="D49" s="26" t="s">
        <v>153</v>
      </c>
      <c r="E49" s="54" t="s">
        <v>154</v>
      </c>
      <c r="F49" s="55">
        <v>726.3</v>
      </c>
      <c r="G49" s="55">
        <f t="shared" si="3"/>
        <v>-726.3</v>
      </c>
      <c r="H49" s="40">
        <v>0</v>
      </c>
      <c r="I49" s="30"/>
      <c r="J49" s="72" t="e">
        <f>#REF!+I49</f>
        <v>#REF!</v>
      </c>
      <c r="K49" s="74"/>
    </row>
    <row r="50" spans="1:11" ht="60.6" customHeight="1" x14ac:dyDescent="0.3">
      <c r="A50" s="9"/>
      <c r="B50" s="9">
        <v>18</v>
      </c>
      <c r="C50" s="32" t="s">
        <v>81</v>
      </c>
      <c r="D50" s="50" t="s">
        <v>117</v>
      </c>
      <c r="E50" s="34" t="s">
        <v>13</v>
      </c>
      <c r="F50" s="35">
        <v>50</v>
      </c>
      <c r="G50" s="35">
        <f t="shared" si="3"/>
        <v>10</v>
      </c>
      <c r="H50" s="40">
        <v>60</v>
      </c>
      <c r="I50" s="30"/>
      <c r="J50" s="72">
        <f t="shared" ref="J50:J62" si="9">H48+I50</f>
        <v>20</v>
      </c>
      <c r="K50" s="74">
        <v>60</v>
      </c>
    </row>
    <row r="51" spans="1:11" s="10" customFormat="1" ht="55.2" hidden="1" x14ac:dyDescent="0.3">
      <c r="A51" s="56"/>
      <c r="B51" s="56">
        <v>18</v>
      </c>
      <c r="C51" s="32" t="s">
        <v>82</v>
      </c>
      <c r="D51" s="26" t="s">
        <v>118</v>
      </c>
      <c r="E51" s="34" t="s">
        <v>14</v>
      </c>
      <c r="F51" s="35">
        <v>150</v>
      </c>
      <c r="G51" s="35">
        <f t="shared" si="3"/>
        <v>140</v>
      </c>
      <c r="H51" s="40">
        <f>H53+H56+H54+H55</f>
        <v>290</v>
      </c>
      <c r="I51" s="57"/>
      <c r="J51" s="73">
        <f t="shared" si="9"/>
        <v>0</v>
      </c>
      <c r="K51" s="84"/>
    </row>
    <row r="52" spans="1:11" s="10" customFormat="1" ht="67.8" customHeight="1" x14ac:dyDescent="0.3">
      <c r="A52" s="12"/>
      <c r="B52" s="87">
        <v>19</v>
      </c>
      <c r="C52" s="32" t="s">
        <v>82</v>
      </c>
      <c r="D52" s="26" t="s">
        <v>118</v>
      </c>
      <c r="E52" s="34" t="s">
        <v>14</v>
      </c>
      <c r="F52" s="35"/>
      <c r="G52" s="35"/>
      <c r="H52" s="40">
        <f>H53+H54+H55+H56</f>
        <v>290</v>
      </c>
      <c r="I52" s="40">
        <f t="shared" ref="I52:K52" si="10">I53+I54+I55+I56</f>
        <v>0</v>
      </c>
      <c r="J52" s="40">
        <f t="shared" si="10"/>
        <v>626.6</v>
      </c>
      <c r="K52" s="40">
        <f t="shared" si="10"/>
        <v>300</v>
      </c>
    </row>
    <row r="53" spans="1:11" ht="14.4" x14ac:dyDescent="0.3">
      <c r="A53" s="9"/>
      <c r="B53" s="88"/>
      <c r="C53" s="32" t="s">
        <v>83</v>
      </c>
      <c r="D53" s="33" t="s">
        <v>52</v>
      </c>
      <c r="E53" s="34" t="s">
        <v>103</v>
      </c>
      <c r="F53" s="35"/>
      <c r="G53" s="35"/>
      <c r="H53" s="40">
        <v>6.6</v>
      </c>
      <c r="I53" s="30"/>
      <c r="J53" s="72">
        <f>H50+I53</f>
        <v>60</v>
      </c>
      <c r="K53" s="74">
        <v>6.6</v>
      </c>
    </row>
    <row r="54" spans="1:11" ht="14.4" x14ac:dyDescent="0.3">
      <c r="A54" s="9"/>
      <c r="B54" s="88"/>
      <c r="C54" s="32" t="s">
        <v>84</v>
      </c>
      <c r="D54" s="33" t="s">
        <v>53</v>
      </c>
      <c r="E54" s="34" t="s">
        <v>104</v>
      </c>
      <c r="F54" s="35"/>
      <c r="G54" s="35"/>
      <c r="H54" s="40">
        <v>270</v>
      </c>
      <c r="I54" s="30"/>
      <c r="J54" s="72">
        <f>H51+I54</f>
        <v>290</v>
      </c>
      <c r="K54" s="74">
        <v>280</v>
      </c>
    </row>
    <row r="55" spans="1:11" ht="14.4" x14ac:dyDescent="0.3">
      <c r="A55" s="9"/>
      <c r="B55" s="88"/>
      <c r="C55" s="32" t="s">
        <v>85</v>
      </c>
      <c r="D55" s="33" t="s">
        <v>54</v>
      </c>
      <c r="E55" s="34" t="s">
        <v>105</v>
      </c>
      <c r="F55" s="35"/>
      <c r="G55" s="35"/>
      <c r="H55" s="40">
        <v>6.7</v>
      </c>
      <c r="I55" s="30"/>
      <c r="J55" s="72">
        <f t="shared" si="9"/>
        <v>6.6</v>
      </c>
      <c r="K55" s="74">
        <v>6.7</v>
      </c>
    </row>
    <row r="56" spans="1:11" ht="14.4" x14ac:dyDescent="0.3">
      <c r="A56" s="9"/>
      <c r="B56" s="89"/>
      <c r="C56" s="32" t="s">
        <v>86</v>
      </c>
      <c r="D56" s="33" t="s">
        <v>55</v>
      </c>
      <c r="E56" s="34" t="s">
        <v>106</v>
      </c>
      <c r="F56" s="35"/>
      <c r="G56" s="35"/>
      <c r="H56" s="40">
        <v>6.7</v>
      </c>
      <c r="I56" s="30"/>
      <c r="J56" s="72">
        <f t="shared" si="9"/>
        <v>270</v>
      </c>
      <c r="K56" s="74">
        <v>6.7</v>
      </c>
    </row>
    <row r="57" spans="1:11" ht="41.4" x14ac:dyDescent="0.3">
      <c r="A57" s="9"/>
      <c r="B57" s="9">
        <v>20</v>
      </c>
      <c r="C57" s="32" t="s">
        <v>138</v>
      </c>
      <c r="D57" s="26" t="s">
        <v>119</v>
      </c>
      <c r="E57" s="58" t="s">
        <v>12</v>
      </c>
      <c r="F57" s="35"/>
      <c r="G57" s="35"/>
      <c r="H57" s="40">
        <v>80</v>
      </c>
      <c r="I57" s="30"/>
      <c r="J57" s="72">
        <f t="shared" si="9"/>
        <v>6.7</v>
      </c>
      <c r="K57" s="74">
        <v>80</v>
      </c>
    </row>
    <row r="58" spans="1:11" ht="41.4" x14ac:dyDescent="0.3">
      <c r="A58" s="9"/>
      <c r="B58" s="9">
        <v>21</v>
      </c>
      <c r="C58" s="32" t="s">
        <v>87</v>
      </c>
      <c r="D58" s="26" t="s">
        <v>134</v>
      </c>
      <c r="E58" s="34" t="s">
        <v>15</v>
      </c>
      <c r="F58" s="35">
        <f>2300-388.49</f>
        <v>1911.51</v>
      </c>
      <c r="G58" s="35">
        <f t="shared" si="3"/>
        <v>8222.49</v>
      </c>
      <c r="H58" s="40">
        <v>10134</v>
      </c>
      <c r="I58" s="30"/>
      <c r="J58" s="72">
        <f t="shared" si="9"/>
        <v>6.7</v>
      </c>
      <c r="K58" s="74">
        <v>10134</v>
      </c>
    </row>
    <row r="59" spans="1:11" ht="103.2" customHeight="1" x14ac:dyDescent="0.3">
      <c r="A59" s="9"/>
      <c r="B59" s="9">
        <v>22</v>
      </c>
      <c r="C59" s="32" t="s">
        <v>16</v>
      </c>
      <c r="D59" s="26" t="s">
        <v>135</v>
      </c>
      <c r="E59" s="34" t="s">
        <v>17</v>
      </c>
      <c r="F59" s="35">
        <v>159</v>
      </c>
      <c r="G59" s="35">
        <f t="shared" si="3"/>
        <v>841</v>
      </c>
      <c r="H59" s="40">
        <v>1000</v>
      </c>
      <c r="I59" s="30"/>
      <c r="J59" s="72">
        <f t="shared" si="9"/>
        <v>80</v>
      </c>
      <c r="K59" s="74">
        <v>1000</v>
      </c>
    </row>
    <row r="60" spans="1:11" ht="55.8" x14ac:dyDescent="0.3">
      <c r="A60" s="9"/>
      <c r="B60" s="9">
        <v>23</v>
      </c>
      <c r="C60" s="32" t="s">
        <v>142</v>
      </c>
      <c r="D60" s="59" t="s">
        <v>120</v>
      </c>
      <c r="E60" s="34" t="s">
        <v>20</v>
      </c>
      <c r="F60" s="35">
        <v>50</v>
      </c>
      <c r="G60" s="35">
        <f t="shared" si="3"/>
        <v>-8</v>
      </c>
      <c r="H60" s="40">
        <v>42</v>
      </c>
      <c r="I60" s="30"/>
      <c r="J60" s="72">
        <f t="shared" si="9"/>
        <v>10134</v>
      </c>
      <c r="K60" s="74">
        <v>42</v>
      </c>
    </row>
    <row r="61" spans="1:11" ht="82.8" customHeight="1" x14ac:dyDescent="0.3">
      <c r="A61" s="9"/>
      <c r="B61" s="9">
        <v>24</v>
      </c>
      <c r="C61" s="32" t="s">
        <v>144</v>
      </c>
      <c r="D61" s="60" t="s">
        <v>155</v>
      </c>
      <c r="E61" s="34" t="s">
        <v>19</v>
      </c>
      <c r="F61" s="35">
        <v>75</v>
      </c>
      <c r="G61" s="35">
        <f t="shared" si="3"/>
        <v>2889.1</v>
      </c>
      <c r="H61" s="29">
        <v>2964.1</v>
      </c>
      <c r="I61" s="30"/>
      <c r="J61" s="72">
        <f t="shared" si="9"/>
        <v>1000</v>
      </c>
      <c r="K61" s="74">
        <v>2964.1</v>
      </c>
    </row>
    <row r="62" spans="1:11" ht="66" customHeight="1" x14ac:dyDescent="0.3">
      <c r="A62" s="9"/>
      <c r="B62" s="9">
        <v>25</v>
      </c>
      <c r="C62" s="32" t="s">
        <v>67</v>
      </c>
      <c r="D62" s="26" t="s">
        <v>121</v>
      </c>
      <c r="E62" s="34" t="s">
        <v>23</v>
      </c>
      <c r="F62" s="35">
        <f>270+190</f>
        <v>460</v>
      </c>
      <c r="G62" s="35">
        <f t="shared" si="3"/>
        <v>-160</v>
      </c>
      <c r="H62" s="40">
        <v>300</v>
      </c>
      <c r="I62" s="30"/>
      <c r="J62" s="72">
        <f t="shared" si="9"/>
        <v>42</v>
      </c>
      <c r="K62" s="74">
        <v>500</v>
      </c>
    </row>
    <row r="63" spans="1:11" ht="68.400000000000006" customHeight="1" x14ac:dyDescent="0.3">
      <c r="A63" s="9"/>
      <c r="B63" s="9">
        <v>26</v>
      </c>
      <c r="C63" s="32" t="s">
        <v>64</v>
      </c>
      <c r="D63" s="51" t="s">
        <v>122</v>
      </c>
      <c r="E63" s="34" t="s">
        <v>65</v>
      </c>
      <c r="F63" s="35"/>
      <c r="G63" s="35"/>
      <c r="H63" s="40">
        <v>550</v>
      </c>
      <c r="I63" s="31"/>
      <c r="J63" s="72" t="e">
        <f>#REF!+I63</f>
        <v>#REF!</v>
      </c>
      <c r="K63" s="74">
        <v>5108.3</v>
      </c>
    </row>
    <row r="64" spans="1:11" ht="55.8" x14ac:dyDescent="0.3">
      <c r="A64" s="30"/>
      <c r="B64" s="61">
        <v>27</v>
      </c>
      <c r="C64" s="86" t="s">
        <v>156</v>
      </c>
      <c r="D64" s="62" t="s">
        <v>157</v>
      </c>
      <c r="E64" s="63" t="s">
        <v>158</v>
      </c>
      <c r="F64" s="64"/>
      <c r="G64" s="64"/>
      <c r="H64" s="65">
        <v>5</v>
      </c>
      <c r="K64" s="74">
        <v>5</v>
      </c>
    </row>
    <row r="65" spans="1:11" ht="69.599999999999994" customHeight="1" x14ac:dyDescent="0.3">
      <c r="A65" s="30"/>
      <c r="B65" s="61">
        <v>28</v>
      </c>
      <c r="C65" s="9" t="s">
        <v>159</v>
      </c>
      <c r="D65" s="62" t="s">
        <v>160</v>
      </c>
      <c r="E65" s="64" t="s">
        <v>161</v>
      </c>
      <c r="F65" s="64"/>
      <c r="G65" s="64"/>
      <c r="H65" s="65">
        <v>20</v>
      </c>
      <c r="I65" s="11"/>
      <c r="J65" s="11"/>
      <c r="K65" s="74">
        <v>20</v>
      </c>
    </row>
    <row r="66" spans="1:11" ht="46.8" customHeight="1" x14ac:dyDescent="0.3">
      <c r="A66" s="30"/>
      <c r="B66" s="61">
        <v>29</v>
      </c>
      <c r="C66" s="39" t="s">
        <v>162</v>
      </c>
      <c r="D66" s="62" t="s">
        <v>163</v>
      </c>
      <c r="E66" s="63" t="s">
        <v>164</v>
      </c>
      <c r="F66" s="64"/>
      <c r="G66" s="64"/>
      <c r="H66" s="65">
        <v>70</v>
      </c>
      <c r="I66" s="11"/>
      <c r="J66" s="11"/>
      <c r="K66" s="74">
        <v>70</v>
      </c>
    </row>
    <row r="67" spans="1:11" x14ac:dyDescent="0.3">
      <c r="C67" s="66"/>
      <c r="D67" s="67"/>
      <c r="E67" s="67"/>
      <c r="F67" s="67"/>
      <c r="G67" s="67"/>
      <c r="H67" s="67"/>
      <c r="I67" s="11"/>
      <c r="J67" s="11"/>
      <c r="K67" s="11"/>
    </row>
    <row r="68" spans="1:11" x14ac:dyDescent="0.3">
      <c r="C68" s="11"/>
      <c r="D68" s="11"/>
      <c r="E68" s="11"/>
      <c r="F68" s="68"/>
      <c r="G68" s="69"/>
      <c r="H68" s="70"/>
      <c r="I68" s="11"/>
      <c r="J68" s="11"/>
      <c r="K68" s="11"/>
    </row>
    <row r="69" spans="1:11" x14ac:dyDescent="0.3">
      <c r="C69" s="11"/>
      <c r="D69" s="11"/>
      <c r="E69" s="11"/>
      <c r="F69" s="68"/>
      <c r="G69" s="69"/>
      <c r="H69" s="70"/>
      <c r="I69" s="11"/>
      <c r="J69" s="11"/>
      <c r="K69" s="11"/>
    </row>
    <row r="70" spans="1:11" x14ac:dyDescent="0.3">
      <c r="C70" s="11"/>
      <c r="D70" s="11"/>
      <c r="E70" s="11"/>
      <c r="F70" s="68"/>
      <c r="G70" s="69"/>
      <c r="H70" s="70"/>
      <c r="I70" s="11"/>
      <c r="J70" s="11"/>
      <c r="K70" s="11"/>
    </row>
    <row r="71" spans="1:11" x14ac:dyDescent="0.3">
      <c r="C71" s="11"/>
      <c r="D71" s="11"/>
      <c r="E71" s="11"/>
      <c r="F71" s="68"/>
      <c r="G71" s="69"/>
      <c r="H71" s="70"/>
      <c r="I71" s="11"/>
      <c r="J71" s="11"/>
      <c r="K71" s="11"/>
    </row>
  </sheetData>
  <mergeCells count="19">
    <mergeCell ref="A4:K4"/>
    <mergeCell ref="A5:K5"/>
    <mergeCell ref="A6:K6"/>
    <mergeCell ref="A1:K1"/>
    <mergeCell ref="D2:K2"/>
    <mergeCell ref="A3:K3"/>
    <mergeCell ref="A9:H10"/>
    <mergeCell ref="A24:A27"/>
    <mergeCell ref="B24:B28"/>
    <mergeCell ref="C13:D13"/>
    <mergeCell ref="A14:A21"/>
    <mergeCell ref="B14:B21"/>
    <mergeCell ref="B52:B56"/>
    <mergeCell ref="A30:A32"/>
    <mergeCell ref="B30:B32"/>
    <mergeCell ref="A34:A37"/>
    <mergeCell ref="A40:A43"/>
    <mergeCell ref="B40:B41"/>
    <mergeCell ref="B34:B37"/>
  </mergeCells>
  <pageMargins left="0.70866141732283472" right="0.31496062992125984" top="0.74803149606299213" bottom="0.35433070866141736" header="0.31496062992125984" footer="0.31496062992125984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12</vt:lpstr>
      <vt:lpstr>'Прил 12'!Заголовки_для_печати</vt:lpstr>
      <vt:lpstr>'Прил 12'!Область_печати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2022-12-22T08:25:17Z</dcterms:modified>
</cp:coreProperties>
</file>