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000" windowHeight="8685"/>
  </bookViews>
  <sheets>
    <sheet name="приложение 3" sheetId="1" r:id="rId1"/>
  </sheets>
  <definedNames>
    <definedName name="_xlnm.Print_Titles" localSheetId="0">'приложение 3'!$7:$8</definedName>
    <definedName name="_xlnm.Print_Area" localSheetId="0">'приложение 3'!$A$1:$E$125</definedName>
  </definedNames>
  <calcPr calcId="144525" iterate="1"/>
</workbook>
</file>

<file path=xl/calcChain.xml><?xml version="1.0" encoding="utf-8"?>
<calcChain xmlns="http://schemas.openxmlformats.org/spreadsheetml/2006/main">
  <c r="D72" i="1" l="1"/>
  <c r="D71" i="1" l="1"/>
  <c r="D85" i="1" l="1"/>
  <c r="D56" i="1" l="1"/>
  <c r="D47" i="1"/>
  <c r="D9" i="1" l="1"/>
  <c r="C11" i="1"/>
  <c r="D11" i="1"/>
  <c r="D50" i="1" l="1"/>
  <c r="C43" i="1" l="1"/>
  <c r="C65" i="1"/>
  <c r="C83" i="1"/>
  <c r="C80" i="1" s="1"/>
  <c r="E104" i="1"/>
  <c r="D105" i="1"/>
  <c r="C105" i="1"/>
  <c r="D84" i="1"/>
  <c r="D83" i="1" s="1"/>
  <c r="C84" i="1"/>
  <c r="C74" i="1" l="1"/>
  <c r="C68" i="1"/>
  <c r="C62" i="1"/>
  <c r="C56" i="1"/>
  <c r="C50" i="1"/>
  <c r="C47" i="1"/>
  <c r="E100" i="1" l="1"/>
  <c r="E101" i="1"/>
  <c r="D80" i="1"/>
  <c r="E57" i="1" l="1"/>
  <c r="E60" i="1"/>
  <c r="E119" i="1"/>
  <c r="E120" i="1"/>
  <c r="E121" i="1"/>
  <c r="C114" i="1"/>
  <c r="D114" i="1"/>
  <c r="E97" i="1"/>
  <c r="E122" i="1" l="1"/>
  <c r="E118" i="1"/>
  <c r="E117" i="1"/>
  <c r="E116" i="1"/>
  <c r="E115" i="1"/>
  <c r="E113" i="1"/>
  <c r="E112" i="1"/>
  <c r="E111" i="1"/>
  <c r="E110" i="1"/>
  <c r="E109" i="1"/>
  <c r="E108" i="1"/>
  <c r="E105" i="1"/>
  <c r="E103" i="1"/>
  <c r="E102" i="1"/>
  <c r="E99" i="1"/>
  <c r="E98" i="1"/>
  <c r="E96" i="1"/>
  <c r="E95" i="1"/>
  <c r="E94" i="1"/>
  <c r="E93" i="1"/>
  <c r="E92" i="1"/>
  <c r="E91" i="1"/>
  <c r="E90" i="1"/>
  <c r="E89" i="1"/>
  <c r="E84" i="1"/>
  <c r="E82" i="1"/>
  <c r="E81" i="1"/>
  <c r="E79" i="1"/>
  <c r="E78" i="1"/>
  <c r="E76" i="1"/>
  <c r="E75" i="1"/>
  <c r="E74" i="1"/>
  <c r="E73" i="1"/>
  <c r="E72" i="1"/>
  <c r="D43" i="1"/>
  <c r="C71" i="1"/>
  <c r="E68" i="1"/>
  <c r="E62" i="1"/>
  <c r="E61" i="1"/>
  <c r="E56" i="1"/>
  <c r="E55" i="1"/>
  <c r="E54" i="1"/>
  <c r="E53" i="1"/>
  <c r="E50" i="1"/>
  <c r="E47" i="1"/>
  <c r="E46" i="1"/>
  <c r="E45" i="1"/>
  <c r="E44" i="1"/>
  <c r="E42" i="1"/>
  <c r="E41" i="1"/>
  <c r="D40" i="1"/>
  <c r="C40" i="1"/>
  <c r="E37" i="1"/>
  <c r="C36" i="1"/>
  <c r="E35" i="1"/>
  <c r="E34" i="1"/>
  <c r="D33" i="1"/>
  <c r="C33" i="1"/>
  <c r="E32" i="1"/>
  <c r="E31" i="1"/>
  <c r="E28" i="1"/>
  <c r="D27" i="1"/>
  <c r="C27" i="1"/>
  <c r="E26" i="1"/>
  <c r="E25" i="1"/>
  <c r="D24" i="1"/>
  <c r="C24" i="1"/>
  <c r="E23" i="1"/>
  <c r="E22" i="1"/>
  <c r="D21" i="1"/>
  <c r="C21" i="1"/>
  <c r="E20" i="1"/>
  <c r="E19" i="1"/>
  <c r="E17" i="1"/>
  <c r="D16" i="1"/>
  <c r="C16" i="1"/>
  <c r="E14" i="1"/>
  <c r="E13" i="1"/>
  <c r="E12" i="1"/>
  <c r="E10" i="1"/>
  <c r="E27" i="1" l="1"/>
  <c r="E24" i="1"/>
  <c r="E21" i="1"/>
  <c r="E11" i="1"/>
  <c r="E71" i="1"/>
  <c r="E40" i="1"/>
  <c r="C39" i="1"/>
  <c r="C38" i="1" s="1"/>
  <c r="E33" i="1"/>
  <c r="C9" i="1"/>
  <c r="E16" i="1"/>
  <c r="E114" i="1"/>
  <c r="E80" i="1"/>
  <c r="E83" i="1"/>
  <c r="E43" i="1"/>
  <c r="C124" i="1" l="1"/>
  <c r="C130" i="1" s="1"/>
  <c r="D39" i="1"/>
  <c r="E39" i="1" s="1"/>
  <c r="E9" i="1"/>
  <c r="D38" i="1" l="1"/>
  <c r="D124" i="1" s="1"/>
  <c r="E38" i="1" l="1"/>
  <c r="D130" i="1"/>
  <c r="E124" i="1" l="1"/>
</calcChain>
</file>

<file path=xl/sharedStrings.xml><?xml version="1.0" encoding="utf-8"?>
<sst xmlns="http://schemas.openxmlformats.org/spreadsheetml/2006/main" count="216" uniqueCount="174">
  <si>
    <t>Приложение 3</t>
  </si>
  <si>
    <t>ИСПОЛНЕНИЕ</t>
  </si>
  <si>
    <t>(тыс. рублей)</t>
  </si>
  <si>
    <t xml:space="preserve">Коды бюджетной классификации  </t>
  </si>
  <si>
    <t xml:space="preserve">      Наименование доходов </t>
  </si>
  <si>
    <t>Сумма</t>
  </si>
  <si>
    <t>% исполнение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</si>
  <si>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</si>
  <si>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</si>
  <si>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</si>
  <si>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</si>
  <si>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</si>
  <si>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</si>
  <si>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</si>
  <si>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</si>
  <si>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</si>
  <si>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</si>
  <si>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</si>
  <si>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</si>
  <si>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</si>
  <si>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</si>
  <si>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</si>
  <si>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</si>
  <si>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Налог, взимаемый  в связи с применением упрощенной системы налогообложения</t>
  </si>
  <si>
    <t xml:space="preserve">Единый налог на вмененный доход для отдельных видов деятельности 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</si>
  <si>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</si>
  <si>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</si>
  <si>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</si>
  <si>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</si>
  <si>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</si>
  <si>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</si>
  <si>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</si>
  <si>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</si>
  <si>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</si>
  <si>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</si>
  <si>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</si>
  <si>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</si>
  <si>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</si>
  <si>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</si>
  <si>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</si>
  <si>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</si>
  <si>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</si>
  <si>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</si>
  <si>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</si>
  <si>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</si>
  <si>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</si>
  <si>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</si>
  <si>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t>ДОХОДЫ ОТ ОКАЗАНИЯ ПЛАТНЫХ УСЛУГ  И КОМПЕНСАЦИИ ЗАТРАТ ГОСУДАРСТВА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</si>
  <si>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</si>
  <si>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</si>
  <si>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</si>
  <si>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</si>
  <si>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</si>
  <si>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</si>
  <si>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</si>
  <si>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</si>
  <si>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</si>
  <si>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</si>
  <si>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</si>
  <si>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</si>
  <si>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</si>
  <si>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</si>
  <si>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r>
      <rPr>
        <b/>
        <sz val="10"/>
        <color rgb="FFFF0000"/>
        <rFont val="Times New Roman"/>
        <family val="1"/>
        <charset val="204"/>
      </rPr>
      <t xml:space="preserve">2 00 </t>
    </r>
    <r>
      <rPr>
        <b/>
        <sz val="10"/>
        <rFont val="Times New Roman"/>
        <family val="1"/>
        <charset val="204"/>
      </rPr>
      <t>00000 00 0000 000</t>
    </r>
  </si>
  <si>
    <t>БЕЗВОЗМЕЗДНЫЕ ПОСТУПЛЕНИЯ</t>
  </si>
  <si>
    <r>
      <rPr>
        <b/>
        <sz val="10"/>
        <color rgb="FFFF0000"/>
        <rFont val="Times New Roman"/>
        <family val="1"/>
        <charset val="204"/>
      </rPr>
      <t xml:space="preserve">2 02 </t>
    </r>
    <r>
      <rPr>
        <sz val="10"/>
        <rFont val="Times New Roman"/>
        <family val="1"/>
        <charset val="204"/>
      </rPr>
      <t>00000 00 0000 000</t>
    </r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</si>
  <si>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</si>
  <si>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</si>
  <si>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</si>
  <si>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</si>
  <si>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</si>
  <si>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</si>
  <si>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</si>
  <si>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</si>
  <si>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</si>
  <si>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</si>
  <si>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</si>
  <si>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</si>
  <si>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</si>
  <si>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2 02 25097 05 0000 150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</si>
  <si>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</si>
  <si>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2 02 25179 05 0000 150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</si>
  <si>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</si>
  <si>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</si>
  <si>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</si>
  <si>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2 02 25497 05 0000 150</t>
  </si>
  <si>
    <t xml:space="preserve">Субсидии бюджетам муниципальных районов на реализацию мероприятий по обеспечению жильем молодых семей </t>
  </si>
  <si>
    <t>2 02 25599 05 0000 150</t>
  </si>
  <si>
    <t xml:space="preserve">Субсидии бюджетам муниципальных районов на подготовку проектов межевания земельных участков и  на проведение комплексных кадастровых работ </t>
  </si>
  <si>
    <t>2 02 25519 05 0000 150</t>
  </si>
  <si>
    <t xml:space="preserve">Субсидии бюджетам муниципальных районов на поддержку отрасли культуры 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</si>
  <si>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</si>
  <si>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</si>
  <si>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</si>
  <si>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</si>
  <si>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на обеспечение комплексного развития сельских территорий (Федеральный проект Благоустройство сельских территорий")</t>
  </si>
  <si>
    <t>Субсидии на обеспечение комплексного развития сельских территорий ("Строительство жилья, предоставляеемого  по договору найма жилого помещения")</t>
  </si>
  <si>
    <t xml:space="preserve">Субсидии бюджетам муниципальных районов на подготовку проектов межевания земельных участков и  на проведение кадастровых работ </t>
  </si>
  <si>
    <t>2 02 29999 05 0000 150</t>
  </si>
  <si>
    <t>Прочие субсидии бюджетам муниципальных районов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</si>
  <si>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</si>
  <si>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</si>
  <si>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содержание детей чабанов в образовательных организациях 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</si>
  <si>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</si>
  <si>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Субсидии местным бюджетам на оплату услуг доступа к сети "Интернет" социально-значимых обьектов</t>
  </si>
  <si>
    <t>Субсидии бюджетам муниципальных районов на софинансирование расходов имущества образовательных учреждений</t>
  </si>
  <si>
    <t>Субсидии бюджетам муниципальных районов на поддержку отрасли культуры</t>
  </si>
  <si>
    <t>2 02 30000 00 0000 150</t>
  </si>
  <si>
    <t>Субвенции бюджетам бюджетной системы Российской Федерации</t>
  </si>
  <si>
    <t>2 02 30013 05 0000 150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</si>
  <si>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</si>
  <si>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2 02 30022 05 0000 150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</si>
  <si>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</si>
  <si>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</si>
  <si>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</si>
  <si>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на реализацию Закона Республики Тыва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</si>
  <si>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Субвенции на мероприятия по проведению оздоровительной кампании детей</t>
  </si>
  <si>
    <t>Субвенции для предоставления льготы сельским специалистам по жилищно-коммунальным услугам</t>
  </si>
  <si>
    <t>Субвенции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</si>
  <si>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 xml:space="preserve">Субвенции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 </t>
  </si>
  <si>
    <t xml:space="preserve">Субвенции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 </t>
  </si>
  <si>
    <t>Субвенции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</si>
  <si>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Субвенции на осуществление государственных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</si>
  <si>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</si>
  <si>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Закона Республики Тыва «О погребении и похоронном деле в Республике Тыва»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</si>
  <si>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</si>
  <si>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Субвенции на обеспечение равной доступности услуг общественного транспорта для отдельных категорий граждан</t>
  </si>
  <si>
    <t xml:space="preserve">Субвенции на осуществление переданных государственных полномочий
по организации мероприятий при осуществлении деятельности
по обращению с животными без владельцев
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</si>
  <si>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</si>
  <si>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</si>
  <si>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</si>
  <si>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</si>
  <si>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</si>
  <si>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</si>
  <si>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</si>
  <si>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2 02 35250 05 0000 150</t>
  </si>
  <si>
    <t>Субвенции бюджетам муниципальных районов на оплату жилищно-коммунальных услуг отдельным категориям граждан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</si>
  <si>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</si>
  <si>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 лет включительно</t>
  </si>
  <si>
    <t>2 02 35380 05 0000 150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</si>
  <si>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</si>
  <si>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Уход</t>
  </si>
  <si>
    <t>2 02 35573 05 0000 150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</si>
  <si>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</si>
  <si>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</si>
  <si>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</si>
  <si>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</si>
  <si>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</si>
  <si>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</si>
  <si>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</si>
  <si>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2 02 45454 05 0000 150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</si>
  <si>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</si>
  <si>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2 02 49999 05 0000 150</t>
  </si>
  <si>
    <t xml:space="preserve">Прочие межбюджетные трансферты, передаваемые бюджетам муниципальных районов (на организацию бесплатного питания отдельным категориям учащихся государственных и муниципальных образовательных учреждений Республики Тыва) </t>
  </si>
  <si>
    <t>2 03 05010 05 0000 150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</si>
  <si>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</si>
  <si>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 xml:space="preserve">ИТОГО ДОХОДОВ </t>
  </si>
  <si>
    <t>Дотации (гранты) бюджетам субъектов РФ за достижение показателей деятельности органов исполнительной власти субъектов РФ</t>
  </si>
  <si>
    <t>Иные межбюджетные трансферты на финансовое обеспечение расходов, связанных с премированием победителей республиканского конкурса среди сельских населенных пунктов Республики Тыва "Трезвое село-2022"</t>
  </si>
  <si>
    <t xml:space="preserve">Субсидии на государственную поддержку отрасли культуры (Федеральный проект "Творческие люди") </t>
  </si>
  <si>
    <t>Субвенции местным бюджетам на содержание специалистов, осуществляющих переданные полномочия РТ по опеке и попечительству</t>
  </si>
  <si>
    <t>федеральный бюджет</t>
  </si>
  <si>
    <t>республиканский бюджет</t>
  </si>
  <si>
    <t xml:space="preserve">Субвенции на релизацию общеобразовательных учреждений </t>
  </si>
  <si>
    <t>Субвенции на релизацию общеобразовательных учреждений (учебные расходы)</t>
  </si>
  <si>
    <t xml:space="preserve">Субвенции на релизацию дошкольных общеобразовательных учреждений </t>
  </si>
  <si>
    <t>Субвенции на релизацию дошкольных общеобразовательных учреждений (учебные расходы)</t>
  </si>
  <si>
    <t>2 02 30024 05 0000 150</t>
  </si>
  <si>
    <t xml:space="preserve">субвенций местным бюджетам на выплаты денежных средств на содержание детей в семьях опекунов (попечителей), в приемных семьях и вознаграждения, причитающегося приемным родителям, на 2024 год </t>
  </si>
  <si>
    <t>2 02 30027 05 0000 150</t>
  </si>
  <si>
    <t>Субсидии на обеспечение комплексного развития сельских территорий (Обеспечение строительства (приобретение) жилья гражданами, проживающими на сельских территориях или изъявившими желание постоянно проживать на сельских, и нуждающимися в улучшении жилищных условий, которым предоставлены целевые социальные выплаты)</t>
  </si>
  <si>
    <t>ВОЗВРАТ ОСТАТКОВ СУБСИДИЙ, СУБВЕНЦИЙ И ИНЫХ МЕЖБЮДЖЕТНЫХ ТРАНСФЕРТОВ, ИМЕЮЩИХ ЦЕЛЕВОЕ НАЗНАЧЕНИЕ, ПРОШЛЫХ ЛЕТ</t>
  </si>
  <si>
    <t>2 19 60010 05 0000 150</t>
  </si>
  <si>
    <t xml:space="preserve">      доходов в бюджет муниципального района "Монгун-Тайгинский кожуун Республики Тыва" на 01 июля 2024 года          </t>
  </si>
  <si>
    <t>Исполнено на 01.07.2024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</si>
</sst>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&quot;Да&quot;;&quot;Да&quot;;&quot;Нет&quot;"/>
    <numFmt numFmtId="165" formatCode="_-* #\ ##0.00_р_._-;\-* #\ ##0.00_р_._-;_-* &quot;-&quot;??_р_._-;_-@_-"/>
    <numFmt numFmtId="166" formatCode="_(* #\ ##0.00_);_(* \(#\ ##0.00\);_(* &quot;-&quot;??_);_(@_)"/>
    <numFmt numFmtId="167" formatCode="[$-F800]dddd\,\ mmmm\ dd\,\ yyyy"/>
    <numFmt numFmtId="168" formatCode="#\ ##0_ ;[Red]\-#\ ##0\ "/>
    <numFmt numFmtId="169" formatCode="#\ ##0.0_ ;[Red]\-#\ ##0.0\ "/>
    <numFmt numFmtId="170" formatCode="#\ ##0.000_ ;[Red]\-#\ ##0.000\ "/>
    <numFmt numFmtId="171" formatCode="#\ ##0.00"/>
    <numFmt numFmtId="172" formatCode="#\ ##0.00_ ;[Red]\-#\ ##0.00\ "/>
    <numFmt numFmtId="173" formatCode="##\ ##0.00_ ;[Red]\-##\ ##0.00\ "/>
    <numFmt numFmtId="174" formatCode="#####\ ##0.00_ ;[Red]\-#####\ ##0.00\ "/>
    <numFmt numFmtId="175" formatCode="###\ ##0.0_ ;[Red]\-###\ ##0.0\ "/>
    <numFmt numFmtId="176" formatCode="0.000"/>
    <numFmt numFmtId="177" formatCode="0.0"/>
    <numFmt numFmtId="178" formatCode="####\ ##0.00"/>
    <numFmt numFmtId="179" formatCode="&quot;&quot;###,##0.00"/>
    <numFmt numFmtId="180" formatCode="0.000_ ;[Red]\-0.000\ "/>
    <numFmt numFmtId="181" formatCode="&quot;&quot;###,##0.000"/>
    <numFmt numFmtId="182" formatCode="000000"/>
    <numFmt numFmtId="183" formatCode="#####\ ##0.000_ ;[Red]\-#####\ ##0.000\ "/>
    <numFmt numFmtId="184" formatCode="&quot;&quot;###,##0.0"/>
    <numFmt numFmtId="185" formatCode="#########\ ##0.0_ ;[Red]\-#########\ ##0.0\ "/>
  </numFmts>
  <fonts count="45" x14ac:knownFonts="1">
    <font>
      <sz val="10"/>
      <name val="Arial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4D4D4D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2" fillId="10" borderId="3" applyNumberFormat="0" applyAlignment="0" applyProtection="0"/>
    <xf numFmtId="0" fontId="23" fillId="11" borderId="4" applyNumberFormat="0" applyAlignment="0" applyProtection="0"/>
    <xf numFmtId="0" fontId="24" fillId="11" borderId="3" applyNumberFormat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29" fillId="12" borderId="9" applyNumberFormat="0" applyAlignment="0" applyProtection="0"/>
    <xf numFmtId="0" fontId="30" fillId="0" borderId="0" applyNumberFormat="0" applyFill="0" applyBorder="0" applyAlignment="0" applyProtection="0"/>
    <xf numFmtId="0" fontId="31" fillId="13" borderId="0" applyNumberFormat="0" applyBorder="0" applyAlignment="0" applyProtection="0"/>
    <xf numFmtId="0" fontId="40" fillId="0" borderId="0"/>
    <xf numFmtId="0" fontId="40" fillId="0" borderId="0"/>
    <xf numFmtId="0" fontId="32" fillId="0" borderId="0"/>
    <xf numFmtId="0" fontId="32" fillId="0" borderId="0"/>
    <xf numFmtId="0" fontId="32" fillId="0" borderId="0"/>
    <xf numFmtId="0" fontId="40" fillId="0" borderId="0"/>
    <xf numFmtId="0" fontId="40" fillId="0" borderId="0"/>
    <xf numFmtId="0" fontId="40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14" borderId="0" applyNumberFormat="0" applyBorder="0" applyAlignment="0" applyProtection="0"/>
    <xf numFmtId="0" fontId="35" fillId="0" borderId="0" applyNumberFormat="0" applyFill="0" applyBorder="0" applyAlignment="0" applyProtection="0"/>
    <xf numFmtId="0" fontId="40" fillId="15" borderId="10" applyNumberFormat="0" applyFont="0" applyAlignment="0" applyProtection="0"/>
    <xf numFmtId="0" fontId="40" fillId="15" borderId="10" applyNumberFormat="0" applyFont="0" applyAlignment="0" applyProtection="0"/>
    <xf numFmtId="0" fontId="36" fillId="0" borderId="11" applyNumberFormat="0" applyFill="0" applyAlignment="0" applyProtection="0"/>
    <xf numFmtId="0" fontId="37" fillId="0" borderId="0" applyNumberFormat="0" applyFill="0" applyBorder="0" applyAlignment="0" applyProtection="0"/>
    <xf numFmtId="164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0" fontId="38" fillId="16" borderId="0" applyNumberFormat="0" applyBorder="0" applyAlignment="0" applyProtection="0"/>
  </cellStyleXfs>
  <cellXfs count="118">
    <xf numFmtId="0" fontId="0" fillId="0" borderId="0" xfId="0"/>
    <xf numFmtId="0" fontId="1" fillId="0" borderId="0" xfId="30" applyFont="1" applyFill="1"/>
    <xf numFmtId="0" fontId="2" fillId="0" borderId="0" xfId="30" applyFont="1" applyFill="1"/>
    <xf numFmtId="0" fontId="3" fillId="0" borderId="0" xfId="19" applyFont="1" applyFill="1"/>
    <xf numFmtId="0" fontId="4" fillId="0" borderId="0" xfId="19" applyFont="1" applyFill="1"/>
    <xf numFmtId="0" fontId="5" fillId="0" borderId="0" xfId="19" applyFont="1" applyFill="1"/>
    <xf numFmtId="0" fontId="3" fillId="2" borderId="0" xfId="19" applyFont="1" applyFill="1" applyAlignment="1">
      <alignment vertical="top"/>
    </xf>
    <xf numFmtId="0" fontId="4" fillId="0" borderId="0" xfId="19" applyFont="1" applyFill="1" applyAlignment="1">
      <alignment vertical="top"/>
    </xf>
    <xf numFmtId="0" fontId="3" fillId="0" borderId="0" xfId="30" applyFont="1" applyFill="1"/>
    <xf numFmtId="0" fontId="6" fillId="0" borderId="0" xfId="29" applyFont="1" applyFill="1"/>
    <xf numFmtId="0" fontId="4" fillId="0" borderId="0" xfId="30" applyFont="1" applyFill="1"/>
    <xf numFmtId="0" fontId="4" fillId="0" borderId="0" xfId="30" applyFont="1" applyFill="1" applyAlignment="1">
      <alignment wrapText="1"/>
    </xf>
    <xf numFmtId="0" fontId="6" fillId="0" borderId="0" xfId="29" applyFill="1"/>
    <xf numFmtId="167" fontId="4" fillId="0" borderId="0" xfId="30" applyNumberFormat="1" applyFont="1" applyFill="1"/>
    <xf numFmtId="0" fontId="3" fillId="0" borderId="0" xfId="30" applyFont="1" applyFill="1" applyAlignment="1">
      <alignment wrapText="1"/>
    </xf>
    <xf numFmtId="0" fontId="4" fillId="0" borderId="0" xfId="30" applyFont="1" applyFill="1" applyAlignment="1">
      <alignment horizontal="right"/>
    </xf>
    <xf numFmtId="0" fontId="8" fillId="0" borderId="1" xfId="30" applyFont="1" applyFill="1" applyBorder="1" applyAlignment="1">
      <alignment horizontal="center" vertical="center" wrapText="1"/>
    </xf>
    <xf numFmtId="0" fontId="3" fillId="0" borderId="1" xfId="3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30" applyFont="1" applyFill="1" applyBorder="1" applyAlignment="1">
      <alignment horizontal="center" vertical="top" wrapText="1"/>
    </xf>
    <xf numFmtId="0" fontId="1" fillId="0" borderId="1" xfId="30" applyFont="1" applyFill="1" applyBorder="1" applyAlignment="1">
      <alignment horizontal="center" wrapText="1"/>
    </xf>
    <xf numFmtId="168" fontId="1" fillId="0" borderId="1" xfId="30" applyNumberFormat="1" applyFont="1" applyFill="1" applyBorder="1" applyAlignment="1">
      <alignment horizontal="center" vertical="center"/>
    </xf>
    <xf numFmtId="168" fontId="1" fillId="0" borderId="0" xfId="30" applyNumberFormat="1" applyFont="1" applyFill="1" applyAlignment="1">
      <alignment horizontal="center" vertical="center"/>
    </xf>
    <xf numFmtId="169" fontId="9" fillId="0" borderId="0" xfId="30" applyNumberFormat="1" applyFont="1" applyFill="1" applyAlignment="1">
      <alignment horizontal="left" vertical="center"/>
    </xf>
    <xf numFmtId="0" fontId="8" fillId="0" borderId="1" xfId="30" applyFont="1" applyFill="1" applyBorder="1" applyAlignment="1">
      <alignment horizontal="left" vertical="top" wrapText="1"/>
    </xf>
    <xf numFmtId="0" fontId="3" fillId="0" borderId="1" xfId="30" applyFont="1" applyFill="1" applyBorder="1" applyAlignment="1">
      <alignment horizontal="left" vertical="top" wrapText="1"/>
    </xf>
    <xf numFmtId="170" fontId="3" fillId="0" borderId="1" xfId="41" applyNumberFormat="1" applyFont="1" applyFill="1" applyBorder="1" applyAlignment="1">
      <alignment vertical="top" wrapText="1"/>
    </xf>
    <xf numFmtId="169" fontId="3" fillId="0" borderId="1" xfId="30" applyNumberFormat="1" applyFont="1" applyFill="1" applyBorder="1" applyAlignment="1">
      <alignment horizontal="right" vertical="center"/>
    </xf>
    <xf numFmtId="169" fontId="2" fillId="0" borderId="0" xfId="30" applyNumberFormat="1" applyFont="1" applyFill="1" applyAlignment="1">
      <alignment horizontal="left" vertical="center"/>
    </xf>
    <xf numFmtId="0" fontId="10" fillId="0" borderId="1" xfId="30" applyFont="1" applyFill="1" applyBorder="1" applyAlignment="1">
      <alignment horizontal="left" vertical="top" wrapText="1"/>
    </xf>
    <xf numFmtId="0" fontId="4" fillId="0" borderId="1" xfId="30" applyFont="1" applyFill="1" applyBorder="1" applyAlignment="1">
      <alignment horizontal="left" vertical="top" wrapText="1"/>
    </xf>
    <xf numFmtId="170" fontId="4" fillId="0" borderId="1" xfId="41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1" fontId="10" fillId="0" borderId="1" xfId="30" applyNumberFormat="1" applyFont="1" applyFill="1" applyBorder="1" applyAlignment="1">
      <alignment horizontal="left" vertical="top" wrapText="1"/>
    </xf>
    <xf numFmtId="170" fontId="4" fillId="0" borderId="1" xfId="41" applyNumberFormat="1" applyFont="1" applyFill="1" applyBorder="1" applyAlignment="1">
      <alignment vertical="top" wrapText="1"/>
    </xf>
    <xf numFmtId="172" fontId="3" fillId="0" borderId="1" xfId="41" applyNumberFormat="1" applyFont="1" applyFill="1" applyBorder="1" applyAlignment="1">
      <alignment vertical="top" wrapText="1"/>
    </xf>
    <xf numFmtId="0" fontId="12" fillId="0" borderId="1" xfId="30" applyFont="1" applyFill="1" applyBorder="1" applyAlignment="1">
      <alignment horizontal="left" vertical="top" wrapText="1"/>
    </xf>
    <xf numFmtId="0" fontId="13" fillId="0" borderId="1" xfId="30" applyFont="1" applyFill="1" applyBorder="1" applyAlignment="1">
      <alignment horizontal="left" vertical="top" wrapText="1"/>
    </xf>
    <xf numFmtId="172" fontId="13" fillId="0" borderId="1" xfId="41" applyNumberFormat="1" applyFont="1" applyFill="1" applyBorder="1" applyAlignment="1">
      <alignment vertical="top" wrapText="1"/>
    </xf>
    <xf numFmtId="1" fontId="10" fillId="0" borderId="1" xfId="0" applyNumberFormat="1" applyFont="1" applyFill="1" applyBorder="1" applyAlignment="1" applyProtection="1">
      <alignment horizontal="left" vertical="top"/>
      <protection locked="0"/>
    </xf>
    <xf numFmtId="0" fontId="4" fillId="0" borderId="1" xfId="0" applyFont="1" applyFill="1" applyBorder="1" applyAlignment="1">
      <alignment horizontal="left" vertical="top" wrapText="1"/>
    </xf>
    <xf numFmtId="172" fontId="12" fillId="0" borderId="1" xfId="41" applyNumberFormat="1" applyFont="1" applyFill="1" applyBorder="1" applyAlignment="1">
      <alignment vertical="top" wrapText="1"/>
    </xf>
    <xf numFmtId="172" fontId="4" fillId="0" borderId="1" xfId="30" applyNumberFormat="1" applyFont="1" applyFill="1" applyBorder="1" applyAlignment="1">
      <alignment vertical="top"/>
    </xf>
    <xf numFmtId="0" fontId="14" fillId="0" borderId="1" xfId="0" applyFont="1" applyFill="1" applyBorder="1" applyAlignment="1">
      <alignment horizontal="left" vertical="top"/>
    </xf>
    <xf numFmtId="170" fontId="12" fillId="0" borderId="2" xfId="41" applyNumberFormat="1" applyFont="1" applyFill="1" applyBorder="1" applyAlignment="1">
      <alignment vertical="top" wrapText="1"/>
    </xf>
    <xf numFmtId="170" fontId="12" fillId="0" borderId="1" xfId="41" applyNumberFormat="1" applyFont="1" applyFill="1" applyBorder="1" applyAlignment="1">
      <alignment vertical="top" wrapText="1"/>
    </xf>
    <xf numFmtId="169" fontId="2" fillId="0" borderId="1" xfId="30" applyNumberFormat="1" applyFont="1" applyFill="1" applyBorder="1" applyAlignment="1">
      <alignment horizontal="left" vertical="center"/>
    </xf>
    <xf numFmtId="0" fontId="12" fillId="0" borderId="1" xfId="19" applyFont="1" applyFill="1" applyBorder="1" applyAlignment="1">
      <alignment horizontal="left" vertical="top" wrapText="1"/>
    </xf>
    <xf numFmtId="170" fontId="3" fillId="0" borderId="1" xfId="19" applyNumberFormat="1" applyFont="1" applyFill="1" applyBorder="1" applyAlignment="1">
      <alignment vertical="top"/>
    </xf>
    <xf numFmtId="0" fontId="13" fillId="0" borderId="1" xfId="19" applyFont="1" applyFill="1" applyBorder="1" applyAlignment="1">
      <alignment horizontal="left" vertical="top" wrapText="1"/>
    </xf>
    <xf numFmtId="170" fontId="4" fillId="0" borderId="1" xfId="19" applyNumberFormat="1" applyFont="1" applyFill="1" applyBorder="1" applyAlignment="1">
      <alignment vertical="top"/>
    </xf>
    <xf numFmtId="0" fontId="15" fillId="0" borderId="1" xfId="30" applyFont="1" applyFill="1" applyBorder="1" applyAlignment="1">
      <alignment horizontal="left" vertical="top" wrapText="1"/>
    </xf>
    <xf numFmtId="0" fontId="16" fillId="0" borderId="1" xfId="19" applyFont="1" applyFill="1" applyBorder="1" applyAlignment="1">
      <alignment horizontal="left" vertical="top" wrapText="1"/>
    </xf>
    <xf numFmtId="170" fontId="17" fillId="0" borderId="1" xfId="19" applyNumberFormat="1" applyFont="1" applyFill="1" applyBorder="1" applyAlignment="1">
      <alignment vertical="top"/>
    </xf>
    <xf numFmtId="0" fontId="10" fillId="0" borderId="1" xfId="30" applyFont="1" applyFill="1" applyBorder="1" applyAlignment="1" applyProtection="1">
      <alignment horizontal="left" vertical="top" wrapText="1"/>
      <protection locked="0"/>
    </xf>
    <xf numFmtId="170" fontId="4" fillId="0" borderId="1" xfId="19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left" vertical="top" wrapText="1"/>
    </xf>
    <xf numFmtId="169" fontId="4" fillId="0" borderId="1" xfId="30" applyNumberFormat="1" applyFont="1" applyFill="1" applyBorder="1" applyAlignment="1">
      <alignment vertical="top"/>
    </xf>
    <xf numFmtId="171" fontId="11" fillId="0" borderId="1" xfId="0" applyNumberFormat="1" applyFont="1" applyBorder="1" applyAlignment="1">
      <alignment vertical="top"/>
    </xf>
    <xf numFmtId="0" fontId="14" fillId="3" borderId="1" xfId="2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70" fontId="4" fillId="3" borderId="1" xfId="19" applyNumberFormat="1" applyFont="1" applyFill="1" applyBorder="1" applyAlignment="1">
      <alignment vertical="top"/>
    </xf>
    <xf numFmtId="0" fontId="14" fillId="0" borderId="1" xfId="20" applyFont="1" applyFill="1" applyBorder="1" applyAlignment="1">
      <alignment horizontal="left" vertical="top" wrapText="1"/>
    </xf>
    <xf numFmtId="170" fontId="4" fillId="0" borderId="1" xfId="0" applyNumberFormat="1" applyFont="1" applyFill="1" applyBorder="1" applyAlignment="1">
      <alignment vertical="top"/>
    </xf>
    <xf numFmtId="0" fontId="10" fillId="2" borderId="1" xfId="30" applyFont="1" applyFill="1" applyBorder="1" applyAlignment="1" applyProtection="1">
      <alignment horizontal="left" vertical="top" wrapText="1"/>
      <protection locked="0"/>
    </xf>
    <xf numFmtId="0" fontId="4" fillId="2" borderId="1" xfId="19" applyFont="1" applyFill="1" applyBorder="1" applyAlignment="1" applyProtection="1">
      <alignment horizontal="left" vertical="top" wrapText="1"/>
      <protection locked="0"/>
    </xf>
    <xf numFmtId="170" fontId="4" fillId="2" borderId="1" xfId="19" applyNumberFormat="1" applyFont="1" applyFill="1" applyBorder="1" applyAlignment="1" applyProtection="1">
      <alignment vertical="top" wrapText="1"/>
      <protection locked="0"/>
    </xf>
    <xf numFmtId="0" fontId="4" fillId="0" borderId="1" xfId="19" applyFont="1" applyFill="1" applyBorder="1" applyAlignment="1" applyProtection="1">
      <alignment horizontal="left" vertical="top" wrapText="1"/>
      <protection locked="0"/>
    </xf>
    <xf numFmtId="170" fontId="10" fillId="0" borderId="1" xfId="0" applyNumberFormat="1" applyFont="1" applyFill="1" applyBorder="1" applyAlignment="1">
      <alignment vertical="top"/>
    </xf>
    <xf numFmtId="0" fontId="4" fillId="0" borderId="1" xfId="19" applyFont="1" applyFill="1" applyBorder="1"/>
    <xf numFmtId="0" fontId="4" fillId="0" borderId="1" xfId="19" applyFont="1" applyFill="1" applyBorder="1" applyAlignment="1">
      <alignment vertical="top"/>
    </xf>
    <xf numFmtId="49" fontId="18" fillId="2" borderId="1" xfId="0" applyNumberFormat="1" applyFont="1" applyFill="1" applyBorder="1" applyAlignment="1">
      <alignment horizontal="left" vertical="top"/>
    </xf>
    <xf numFmtId="170" fontId="12" fillId="2" borderId="1" xfId="0" applyNumberFormat="1" applyFont="1" applyFill="1" applyBorder="1" applyAlignment="1">
      <alignment horizontal="center" vertical="top" wrapText="1"/>
    </xf>
    <xf numFmtId="49" fontId="19" fillId="2" borderId="1" xfId="0" applyNumberFormat="1" applyFont="1" applyFill="1" applyBorder="1" applyAlignment="1">
      <alignment horizontal="left" vertical="top"/>
    </xf>
    <xf numFmtId="0" fontId="13" fillId="2" borderId="1" xfId="0" applyNumberFormat="1" applyFont="1" applyFill="1" applyBorder="1" applyAlignment="1">
      <alignment horizontal="left" vertical="top" wrapText="1"/>
    </xf>
    <xf numFmtId="171" fontId="20" fillId="0" borderId="1" xfId="0" applyNumberFormat="1" applyFont="1" applyBorder="1" applyAlignment="1">
      <alignment vertical="top"/>
    </xf>
    <xf numFmtId="0" fontId="4" fillId="0" borderId="1" xfId="28" applyNumberFormat="1" applyFont="1" applyFill="1" applyBorder="1" applyAlignment="1">
      <alignment horizontal="left" vertical="top" wrapText="1"/>
    </xf>
    <xf numFmtId="0" fontId="17" fillId="0" borderId="1" xfId="27" applyFont="1" applyFill="1" applyBorder="1" applyAlignment="1">
      <alignment horizontal="left" vertical="top" wrapText="1"/>
    </xf>
    <xf numFmtId="0" fontId="13" fillId="0" borderId="1" xfId="19" applyFont="1" applyFill="1" applyBorder="1" applyAlignment="1" applyProtection="1">
      <alignment horizontal="left" vertical="top" wrapText="1"/>
      <protection locked="0"/>
    </xf>
    <xf numFmtId="0" fontId="5" fillId="0" borderId="1" xfId="19" applyFont="1" applyFill="1" applyBorder="1" applyAlignment="1">
      <alignment vertical="top"/>
    </xf>
    <xf numFmtId="1" fontId="10" fillId="0" borderId="1" xfId="30" applyNumberFormat="1" applyFont="1" applyFill="1" applyBorder="1" applyAlignment="1" applyProtection="1">
      <alignment horizontal="left" vertical="top" wrapText="1"/>
      <protection locked="0"/>
    </xf>
    <xf numFmtId="170" fontId="3" fillId="0" borderId="1" xfId="19" applyNumberFormat="1" applyFont="1" applyFill="1" applyBorder="1" applyAlignment="1">
      <alignment horizontal="center" vertical="top"/>
    </xf>
    <xf numFmtId="0" fontId="10" fillId="0" borderId="0" xfId="29" applyFont="1" applyFill="1" applyBorder="1"/>
    <xf numFmtId="0" fontId="10" fillId="0" borderId="0" xfId="29" applyFont="1" applyFill="1" applyBorder="1" applyAlignment="1">
      <alignment horizontal="right" vertical="center" wrapText="1"/>
    </xf>
    <xf numFmtId="169" fontId="6" fillId="0" borderId="0" xfId="29" applyNumberFormat="1" applyFont="1" applyFill="1"/>
    <xf numFmtId="0" fontId="4" fillId="0" borderId="0" xfId="30" applyFont="1" applyFill="1" applyAlignment="1">
      <alignment horizontal="justify" wrapText="1"/>
    </xf>
    <xf numFmtId="0" fontId="12" fillId="2" borderId="1" xfId="0" quotePrefix="1" applyNumberFormat="1" applyFont="1" applyFill="1" applyBorder="1" applyAlignment="1">
      <alignment horizontal="left" vertical="top" wrapText="1"/>
    </xf>
    <xf numFmtId="0" fontId="13" fillId="2" borderId="1" xfId="0" quotePrefix="1" applyNumberFormat="1" applyFont="1" applyFill="1" applyBorder="1" applyAlignment="1">
      <alignment horizontal="left" vertical="top" wrapText="1"/>
    </xf>
    <xf numFmtId="174" fontId="3" fillId="0" borderId="1" xfId="41" applyNumberFormat="1" applyFont="1" applyFill="1" applyBorder="1" applyAlignment="1">
      <alignment vertical="top" wrapText="1"/>
    </xf>
    <xf numFmtId="173" fontId="12" fillId="0" borderId="1" xfId="41" applyNumberFormat="1" applyFont="1" applyFill="1" applyBorder="1" applyAlignment="1">
      <alignment vertical="top" wrapText="1"/>
    </xf>
    <xf numFmtId="176" fontId="4" fillId="0" borderId="1" xfId="19" applyNumberFormat="1" applyFont="1" applyFill="1" applyBorder="1" applyAlignment="1">
      <alignment vertical="top"/>
    </xf>
    <xf numFmtId="177" fontId="4" fillId="0" borderId="1" xfId="19" applyNumberFormat="1" applyFont="1" applyFill="1" applyBorder="1" applyAlignment="1">
      <alignment vertical="top"/>
    </xf>
    <xf numFmtId="178" fontId="20" fillId="0" borderId="1" xfId="0" applyNumberFormat="1" applyFont="1" applyBorder="1" applyAlignment="1">
      <alignment vertical="top"/>
    </xf>
    <xf numFmtId="180" fontId="4" fillId="0" borderId="0" xfId="30" applyNumberFormat="1" applyFont="1" applyFill="1" applyAlignment="1">
      <alignment horizontal="right" wrapText="1"/>
    </xf>
    <xf numFmtId="181" fontId="41" fillId="0" borderId="12" xfId="0" applyNumberFormat="1" applyFont="1" applyBorder="1" applyAlignment="1">
      <alignment horizontal="right" wrapText="1"/>
    </xf>
    <xf numFmtId="179" fontId="13" fillId="0" borderId="12" xfId="0" applyNumberFormat="1" applyFont="1" applyBorder="1" applyAlignment="1">
      <alignment horizontal="right" wrapText="1"/>
    </xf>
    <xf numFmtId="171" fontId="11" fillId="0" borderId="1" xfId="0" applyNumberFormat="1" applyFont="1" applyBorder="1"/>
    <xf numFmtId="182" fontId="10" fillId="0" borderId="1" xfId="30" applyNumberFormat="1" applyFont="1" applyFill="1" applyBorder="1" applyAlignment="1">
      <alignment horizontal="left" vertical="top" wrapText="1"/>
    </xf>
    <xf numFmtId="179" fontId="42" fillId="0" borderId="12" xfId="0" applyNumberFormat="1" applyFont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right" vertical="top" wrapText="1"/>
    </xf>
    <xf numFmtId="183" fontId="4" fillId="0" borderId="1" xfId="19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left" vertical="top" wrapText="1"/>
    </xf>
    <xf numFmtId="0" fontId="10" fillId="3" borderId="1" xfId="30" applyFont="1" applyFill="1" applyBorder="1" applyAlignment="1">
      <alignment horizontal="left" vertical="top" wrapText="1"/>
    </xf>
    <xf numFmtId="185" fontId="4" fillId="0" borderId="1" xfId="30" applyNumberFormat="1" applyFont="1" applyFill="1" applyBorder="1" applyAlignment="1">
      <alignment vertical="top"/>
    </xf>
    <xf numFmtId="184" fontId="13" fillId="0" borderId="12" xfId="0" applyNumberFormat="1" applyFont="1" applyBorder="1" applyAlignment="1">
      <alignment horizontal="right" wrapText="1"/>
    </xf>
    <xf numFmtId="169" fontId="4" fillId="0" borderId="1" xfId="30" applyNumberFormat="1" applyFont="1" applyFill="1" applyBorder="1" applyAlignment="1">
      <alignment horizontal="left" vertical="center"/>
    </xf>
    <xf numFmtId="0" fontId="13" fillId="0" borderId="1" xfId="0" quotePrefix="1" applyNumberFormat="1" applyFont="1" applyFill="1" applyBorder="1" applyAlignment="1">
      <alignment horizontal="left" vertical="top" wrapText="1"/>
    </xf>
    <xf numFmtId="179" fontId="32" fillId="0" borderId="12" xfId="0" applyNumberFormat="1" applyFont="1" applyBorder="1" applyAlignment="1">
      <alignment horizontal="right" wrapText="1"/>
    </xf>
    <xf numFmtId="172" fontId="44" fillId="0" borderId="1" xfId="0" applyNumberFormat="1" applyFont="1" applyBorder="1" applyAlignment="1">
      <alignment vertical="top"/>
    </xf>
    <xf numFmtId="179" fontId="12" fillId="0" borderId="12" xfId="0" applyNumberFormat="1" applyFont="1" applyBorder="1" applyAlignment="1">
      <alignment horizontal="right" wrapText="1"/>
    </xf>
    <xf numFmtId="175" fontId="3" fillId="0" borderId="1" xfId="30" applyNumberFormat="1" applyFont="1" applyFill="1" applyBorder="1" applyAlignment="1">
      <alignment horizontal="right" vertical="center"/>
    </xf>
    <xf numFmtId="2" fontId="43" fillId="0" borderId="1" xfId="0" applyNumberFormat="1" applyFont="1" applyFill="1" applyBorder="1"/>
    <xf numFmtId="0" fontId="7" fillId="0" borderId="0" xfId="0" applyFont="1" applyFill="1" applyAlignment="1">
      <alignment horizontal="right"/>
    </xf>
    <xf numFmtId="0" fontId="3" fillId="0" borderId="0" xfId="30" applyFont="1" applyFill="1" applyAlignment="1">
      <alignment horizontal="center" wrapText="1"/>
    </xf>
    <xf numFmtId="0" fontId="4" fillId="0" borderId="0" xfId="30" applyFont="1" applyFill="1" applyAlignment="1">
      <alignment horizontal="center"/>
    </xf>
    <xf numFmtId="0" fontId="3" fillId="0" borderId="0" xfId="30" applyFont="1" applyFill="1" applyAlignment="1">
      <alignment horizontal="center"/>
    </xf>
  </cellXfs>
  <cellStyles count="44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10" xfId="18"/>
    <cellStyle name="Обычный 2" xfId="19"/>
    <cellStyle name="Обычный 3" xfId="20"/>
    <cellStyle name="Обычный 3 2" xfId="21"/>
    <cellStyle name="Обычный 4" xfId="22"/>
    <cellStyle name="Обычный 5" xfId="23"/>
    <cellStyle name="Обычный 5 2" xfId="24"/>
    <cellStyle name="Обычный 6" xfId="25"/>
    <cellStyle name="Обычный 7" xfId="26"/>
    <cellStyle name="Обычный_Взаимные Москв 9мес2006" xfId="27"/>
    <cellStyle name="Обычный_Измененные приложения 2006 года к 3 чт." xfId="28"/>
    <cellStyle name="Обычный_прил.финпом" xfId="29"/>
    <cellStyle name="Обычный_республиканский  2005 г" xfId="30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41"/>
    <cellStyle name="Финансовый 5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83"/>
  <sheetViews>
    <sheetView tabSelected="1" view="pageBreakPreview" topLeftCell="A114" zoomScaleNormal="100" workbookViewId="0">
      <selection activeCell="D84" sqref="D84"/>
    </sheetView>
  </sheetViews>
  <sheetFormatPr defaultColWidth="9.140625" defaultRowHeight="15" x14ac:dyDescent="0.25"/>
  <cols>
    <col min="1" max="1" width="20.7109375" style="10" customWidth="1"/>
    <col min="2" max="2" width="68" style="11" customWidth="1"/>
    <col min="3" max="3" width="15.42578125" style="11" customWidth="1"/>
    <col min="4" max="4" width="14.5703125" style="10" customWidth="1"/>
    <col min="5" max="5" width="16.28515625" style="10" customWidth="1"/>
    <col min="6" max="16384" width="9.140625" style="10"/>
  </cols>
  <sheetData>
    <row r="1" spans="1:24" ht="15.75" x14ac:dyDescent="0.25">
      <c r="A1" s="12"/>
      <c r="B1" s="114" t="s">
        <v>0</v>
      </c>
      <c r="C1" s="114"/>
      <c r="D1" s="114"/>
      <c r="E1" s="114"/>
    </row>
    <row r="2" spans="1:24" ht="12" customHeight="1" x14ac:dyDescent="0.25">
      <c r="A2" s="13"/>
    </row>
    <row r="3" spans="1:24" ht="15.75" customHeight="1" x14ac:dyDescent="0.25">
      <c r="A3" s="13"/>
      <c r="B3" s="115" t="s">
        <v>1</v>
      </c>
      <c r="C3" s="115"/>
    </row>
    <row r="4" spans="1:24" x14ac:dyDescent="0.25">
      <c r="A4" s="116" t="s">
        <v>172</v>
      </c>
      <c r="B4" s="116"/>
      <c r="C4" s="116"/>
      <c r="D4" s="116"/>
      <c r="E4" s="116"/>
    </row>
    <row r="5" spans="1:24" x14ac:dyDescent="0.25">
      <c r="A5" s="117"/>
      <c r="B5" s="117"/>
      <c r="C5" s="117"/>
    </row>
    <row r="6" spans="1:24" x14ac:dyDescent="0.25">
      <c r="A6" s="8"/>
      <c r="B6" s="14"/>
      <c r="C6" s="14"/>
      <c r="E6" s="15" t="s">
        <v>2</v>
      </c>
    </row>
    <row r="7" spans="1:24" ht="47.25" x14ac:dyDescent="0.25">
      <c r="A7" s="16" t="s">
        <v>3</v>
      </c>
      <c r="B7" s="17" t="s">
        <v>4</v>
      </c>
      <c r="C7" s="17" t="s">
        <v>5</v>
      </c>
      <c r="D7" s="18" t="s">
        <v>173</v>
      </c>
      <c r="E7" s="18" t="s">
        <v>6</v>
      </c>
    </row>
    <row r="8" spans="1:24" s="1" customFormat="1" ht="12" x14ac:dyDescent="0.2">
      <c r="A8" s="19">
        <v>1</v>
      </c>
      <c r="B8" s="20">
        <v>2</v>
      </c>
      <c r="C8" s="20">
        <v>3</v>
      </c>
      <c r="D8" s="21">
        <v>4</v>
      </c>
      <c r="E8" s="22">
        <v>5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</row>
    <row r="9" spans="1:24" s="2" customFormat="1" ht="14.25" x14ac:dyDescent="0.2">
      <c r="A9" s="24" t="s">
        <v>7</v>
      </c>
      <c r="B9" s="25" t="s">
        <v>8</v>
      </c>
      <c r="C9" s="26">
        <f>C10+C11+C16+C21+C23+C24+C27+C30+C33+C35+C36</f>
        <v>60630</v>
      </c>
      <c r="D9" s="26">
        <f>D10+D11+D16+D21+D23+D24+D27+D30+D33+D35+D36</f>
        <v>31667.360229999998</v>
      </c>
      <c r="E9" s="27">
        <f>D9/C9*100</f>
        <v>52.230513326735938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</row>
    <row r="10" spans="1:24" s="2" customFormat="1" ht="16.899999999999999" customHeight="1" x14ac:dyDescent="0.25">
      <c r="A10" s="24" t="s">
        <v>9</v>
      </c>
      <c r="B10" s="25" t="s">
        <v>10</v>
      </c>
      <c r="C10" s="26">
        <v>41128</v>
      </c>
      <c r="D10" s="95">
        <v>21615.880659999999</v>
      </c>
      <c r="E10" s="27">
        <f t="shared" ref="E10:E60" si="0">D10/C10*100</f>
        <v>52.557577951760358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</row>
    <row r="11" spans="1:24" s="2" customFormat="1" ht="29.45" customHeight="1" x14ac:dyDescent="0.2">
      <c r="A11" s="24" t="s">
        <v>11</v>
      </c>
      <c r="B11" s="25" t="s">
        <v>12</v>
      </c>
      <c r="C11" s="26">
        <f>C13+C12+C14+C15</f>
        <v>12223</v>
      </c>
      <c r="D11" s="26">
        <f>D13+D12+D14+D15</f>
        <v>5880.9095899999993</v>
      </c>
      <c r="E11" s="27">
        <f t="shared" si="0"/>
        <v>48.113471242739095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</row>
    <row r="12" spans="1:24" s="2" customFormat="1" ht="55.9" customHeight="1" x14ac:dyDescent="0.25">
      <c r="A12" s="29" t="s">
        <v>13</v>
      </c>
      <c r="B12" s="30" t="s">
        <v>14</v>
      </c>
      <c r="C12" s="31">
        <v>4851</v>
      </c>
      <c r="D12" s="95">
        <v>3004.1012099999998</v>
      </c>
      <c r="E12" s="27">
        <f t="shared" si="0"/>
        <v>61.927462585034007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</row>
    <row r="13" spans="1:24" s="2" customFormat="1" ht="67.900000000000006" customHeight="1" x14ac:dyDescent="0.25">
      <c r="A13" s="29" t="s">
        <v>15</v>
      </c>
      <c r="B13" s="32" t="s">
        <v>16</v>
      </c>
      <c r="C13" s="31">
        <v>49</v>
      </c>
      <c r="D13" s="95">
        <v>17.384329999999999</v>
      </c>
      <c r="E13" s="27">
        <f t="shared" si="0"/>
        <v>35.47822448979592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" customFormat="1" ht="60" x14ac:dyDescent="0.25">
      <c r="A14" s="29" t="s">
        <v>17</v>
      </c>
      <c r="B14" s="32" t="s">
        <v>18</v>
      </c>
      <c r="C14" s="31">
        <v>7323</v>
      </c>
      <c r="D14" s="95">
        <v>3249.48108</v>
      </c>
      <c r="E14" s="27">
        <f t="shared" si="0"/>
        <v>44.373632117984435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s="2" customFormat="1" ht="60" x14ac:dyDescent="0.25">
      <c r="A15" s="29" t="s">
        <v>19</v>
      </c>
      <c r="B15" s="30" t="s">
        <v>20</v>
      </c>
      <c r="C15" s="31">
        <v>0</v>
      </c>
      <c r="D15" s="95">
        <v>-390.05703</v>
      </c>
      <c r="E15" s="27">
        <v>0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 spans="1:24" s="2" customFormat="1" ht="25.5" x14ac:dyDescent="0.2">
      <c r="A16" s="24" t="s">
        <v>21</v>
      </c>
      <c r="B16" s="25" t="s">
        <v>22</v>
      </c>
      <c r="C16" s="26">
        <f>C17+C19+C20</f>
        <v>3658</v>
      </c>
      <c r="D16" s="26">
        <f>D17+D19+D20+D18</f>
        <v>2825.8725300000001</v>
      </c>
      <c r="E16" s="27">
        <f t="shared" si="0"/>
        <v>77.251846090759983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</row>
    <row r="17" spans="1:24" s="2" customFormat="1" ht="30" x14ac:dyDescent="0.25">
      <c r="A17" s="33">
        <v>1.05010000000001E+16</v>
      </c>
      <c r="B17" s="30" t="s">
        <v>23</v>
      </c>
      <c r="C17" s="34">
        <v>3394</v>
      </c>
      <c r="D17" s="95">
        <v>2372.6345200000001</v>
      </c>
      <c r="E17" s="27">
        <f t="shared" si="0"/>
        <v>69.906733058338247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</row>
    <row r="18" spans="1:24" s="2" customFormat="1" x14ac:dyDescent="0.25">
      <c r="A18" s="97">
        <v>1.05020000200001E+16</v>
      </c>
      <c r="B18" s="30" t="s">
        <v>24</v>
      </c>
      <c r="C18" s="34">
        <v>0</v>
      </c>
      <c r="D18" s="96">
        <v>0</v>
      </c>
      <c r="E18" s="27">
        <v>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</row>
    <row r="19" spans="1:24" s="2" customFormat="1" x14ac:dyDescent="0.25">
      <c r="A19" s="29" t="s">
        <v>25</v>
      </c>
      <c r="B19" s="30" t="s">
        <v>26</v>
      </c>
      <c r="C19" s="34">
        <v>74</v>
      </c>
      <c r="D19" s="95">
        <v>64.429779999999994</v>
      </c>
      <c r="E19" s="27">
        <f t="shared" si="0"/>
        <v>87.067270270270257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</row>
    <row r="20" spans="1:24" s="2" customFormat="1" ht="30" x14ac:dyDescent="0.25">
      <c r="A20" s="29" t="s">
        <v>27</v>
      </c>
      <c r="B20" s="30" t="s">
        <v>28</v>
      </c>
      <c r="C20" s="34">
        <v>190</v>
      </c>
      <c r="D20" s="95">
        <v>388.80822999999998</v>
      </c>
      <c r="E20" s="27">
        <f t="shared" si="0"/>
        <v>204.6359105263158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</row>
    <row r="21" spans="1:24" s="2" customFormat="1" ht="14.25" x14ac:dyDescent="0.2">
      <c r="A21" s="24" t="s">
        <v>29</v>
      </c>
      <c r="B21" s="25" t="s">
        <v>30</v>
      </c>
      <c r="C21" s="35">
        <f>C22</f>
        <v>1176</v>
      </c>
      <c r="D21" s="35">
        <f>D22</f>
        <v>259.86669999999998</v>
      </c>
      <c r="E21" s="27">
        <f t="shared" si="0"/>
        <v>22.097508503401357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</row>
    <row r="22" spans="1:24" s="2" customFormat="1" x14ac:dyDescent="0.25">
      <c r="A22" s="29" t="s">
        <v>31</v>
      </c>
      <c r="B22" s="30" t="s">
        <v>32</v>
      </c>
      <c r="C22" s="98">
        <v>1176</v>
      </c>
      <c r="D22" s="95">
        <v>259.86669999999998</v>
      </c>
      <c r="E22" s="27">
        <f t="shared" si="0"/>
        <v>22.097508503401357</v>
      </c>
      <c r="F22" s="28"/>
      <c r="G22" s="28"/>
      <c r="H22" s="28"/>
      <c r="I22" s="28"/>
      <c r="J22" s="28"/>
      <c r="K22" s="28"/>
      <c r="L22" s="28"/>
      <c r="M22" s="28"/>
      <c r="N22" s="28"/>
    </row>
    <row r="23" spans="1:24" s="2" customFormat="1" x14ac:dyDescent="0.25">
      <c r="A23" s="24" t="s">
        <v>33</v>
      </c>
      <c r="B23" s="36" t="s">
        <v>34</v>
      </c>
      <c r="C23" s="35">
        <v>732</v>
      </c>
      <c r="D23" s="106">
        <v>346.99509999999998</v>
      </c>
      <c r="E23" s="27">
        <f t="shared" si="0"/>
        <v>47.403702185792348</v>
      </c>
      <c r="F23" s="28"/>
      <c r="G23" s="28"/>
      <c r="H23" s="28"/>
      <c r="I23" s="28"/>
      <c r="J23" s="28"/>
      <c r="K23" s="28"/>
      <c r="L23" s="28"/>
      <c r="M23" s="28"/>
      <c r="N23" s="28"/>
    </row>
    <row r="24" spans="1:24" s="2" customFormat="1" ht="28.15" customHeight="1" x14ac:dyDescent="0.2">
      <c r="A24" s="24" t="s">
        <v>35</v>
      </c>
      <c r="B24" s="36" t="s">
        <v>36</v>
      </c>
      <c r="C24" s="35">
        <f>C25+C26</f>
        <v>1037</v>
      </c>
      <c r="D24" s="88">
        <f>D25+D26</f>
        <v>448.61396000000002</v>
      </c>
      <c r="E24" s="27">
        <f t="shared" si="0"/>
        <v>43.260748312439731</v>
      </c>
      <c r="F24" s="28"/>
      <c r="G24" s="28"/>
      <c r="H24" s="28"/>
      <c r="I24" s="28"/>
      <c r="J24" s="28"/>
      <c r="K24" s="28"/>
      <c r="L24" s="28"/>
      <c r="M24" s="28"/>
      <c r="N24" s="28"/>
    </row>
    <row r="25" spans="1:24" s="2" customFormat="1" ht="60" x14ac:dyDescent="0.25">
      <c r="A25" s="33" t="s">
        <v>37</v>
      </c>
      <c r="B25" s="37" t="s">
        <v>38</v>
      </c>
      <c r="C25" s="38">
        <v>465</v>
      </c>
      <c r="D25" s="95">
        <v>186.83439999999999</v>
      </c>
      <c r="E25" s="27">
        <f t="shared" si="0"/>
        <v>40.179440860215045</v>
      </c>
      <c r="F25" s="28"/>
      <c r="G25" s="28"/>
      <c r="H25" s="28"/>
      <c r="I25" s="28"/>
      <c r="J25" s="28"/>
      <c r="K25" s="28"/>
      <c r="L25" s="28"/>
      <c r="M25" s="28"/>
      <c r="N25" s="28"/>
    </row>
    <row r="26" spans="1:24" s="2" customFormat="1" ht="56.45" customHeight="1" x14ac:dyDescent="0.25">
      <c r="A26" s="39">
        <v>1.11090450500001E+16</v>
      </c>
      <c r="B26" s="40" t="s">
        <v>39</v>
      </c>
      <c r="C26" s="38">
        <v>572</v>
      </c>
      <c r="D26" s="95">
        <v>261.77956</v>
      </c>
      <c r="E26" s="27">
        <f t="shared" si="0"/>
        <v>45.765657342657349</v>
      </c>
      <c r="F26" s="28"/>
      <c r="G26" s="28"/>
      <c r="H26" s="28"/>
      <c r="I26" s="28"/>
      <c r="J26" s="28"/>
      <c r="K26" s="28"/>
      <c r="L26" s="28"/>
      <c r="M26" s="28"/>
      <c r="N26" s="28"/>
    </row>
    <row r="27" spans="1:24" s="2" customFormat="1" ht="19.149999999999999" customHeight="1" x14ac:dyDescent="0.2">
      <c r="A27" s="24" t="s">
        <v>40</v>
      </c>
      <c r="B27" s="36" t="s">
        <v>41</v>
      </c>
      <c r="C27" s="41">
        <f>C28+C29</f>
        <v>317</v>
      </c>
      <c r="D27" s="89">
        <f>D28+D29</f>
        <v>53.729089999999999</v>
      </c>
      <c r="E27" s="27">
        <f t="shared" si="0"/>
        <v>16.949239747634067</v>
      </c>
      <c r="F27" s="28"/>
      <c r="G27" s="28"/>
      <c r="H27" s="28"/>
      <c r="I27" s="28"/>
      <c r="J27" s="28"/>
      <c r="K27" s="28"/>
      <c r="L27" s="28"/>
      <c r="M27" s="28"/>
      <c r="N27" s="28"/>
    </row>
    <row r="28" spans="1:24" s="2" customFormat="1" ht="30" x14ac:dyDescent="0.25">
      <c r="A28" s="29" t="s">
        <v>42</v>
      </c>
      <c r="B28" s="37" t="s">
        <v>43</v>
      </c>
      <c r="C28" s="38">
        <v>317</v>
      </c>
      <c r="D28" s="95">
        <v>24.713699999999999</v>
      </c>
      <c r="E28" s="27">
        <f t="shared" si="0"/>
        <v>7.7961198738170339</v>
      </c>
      <c r="F28" s="28"/>
      <c r="G28" s="28"/>
      <c r="H28" s="28"/>
      <c r="I28" s="28"/>
      <c r="J28" s="28"/>
      <c r="K28" s="28"/>
      <c r="L28" s="28"/>
      <c r="M28" s="28"/>
      <c r="N28" s="28"/>
    </row>
    <row r="29" spans="1:24" s="2" customFormat="1" x14ac:dyDescent="0.25">
      <c r="A29" s="29" t="s">
        <v>44</v>
      </c>
      <c r="B29" s="37" t="s">
        <v>45</v>
      </c>
      <c r="C29" s="41"/>
      <c r="D29" s="95">
        <v>29.01539</v>
      </c>
      <c r="E29" s="27">
        <v>0</v>
      </c>
      <c r="F29" s="28"/>
      <c r="G29" s="28"/>
      <c r="H29" s="28"/>
      <c r="I29" s="28"/>
      <c r="J29" s="28"/>
      <c r="K29" s="28"/>
      <c r="L29" s="28"/>
      <c r="M29" s="28"/>
      <c r="N29" s="28"/>
    </row>
    <row r="30" spans="1:24" s="2" customFormat="1" ht="28.5" x14ac:dyDescent="0.2">
      <c r="A30" s="24" t="s">
        <v>46</v>
      </c>
      <c r="B30" s="36" t="s">
        <v>47</v>
      </c>
      <c r="C30" s="41">
        <v>0</v>
      </c>
      <c r="D30" s="110">
        <v>172</v>
      </c>
      <c r="E30" s="27">
        <v>0</v>
      </c>
      <c r="F30" s="28"/>
      <c r="G30" s="28"/>
      <c r="H30" s="28"/>
      <c r="I30" s="28"/>
      <c r="J30" s="28"/>
      <c r="K30" s="28"/>
      <c r="L30" s="28"/>
      <c r="M30" s="28"/>
      <c r="N30" s="28"/>
    </row>
    <row r="31" spans="1:24" s="2" customFormat="1" ht="30" hidden="1" x14ac:dyDescent="0.2">
      <c r="A31" s="29" t="s">
        <v>48</v>
      </c>
      <c r="B31" s="37" t="s">
        <v>49</v>
      </c>
      <c r="C31" s="38"/>
      <c r="D31" s="42"/>
      <c r="E31" s="27" t="e">
        <f t="shared" si="0"/>
        <v>#DIV/0!</v>
      </c>
      <c r="F31" s="28"/>
      <c r="G31" s="28"/>
      <c r="H31" s="28"/>
      <c r="I31" s="28"/>
      <c r="J31" s="28"/>
      <c r="K31" s="28"/>
      <c r="L31" s="28"/>
      <c r="M31" s="28"/>
      <c r="N31" s="28"/>
    </row>
    <row r="32" spans="1:24" s="2" customFormat="1" ht="30" hidden="1" x14ac:dyDescent="0.2">
      <c r="A32" s="29" t="s">
        <v>50</v>
      </c>
      <c r="B32" s="37" t="s">
        <v>51</v>
      </c>
      <c r="C32" s="41"/>
      <c r="D32" s="42"/>
      <c r="E32" s="27" t="e">
        <f t="shared" si="0"/>
        <v>#DIV/0!</v>
      </c>
      <c r="F32" s="28"/>
      <c r="G32" s="28"/>
      <c r="H32" s="28"/>
      <c r="I32" s="28"/>
      <c r="J32" s="28"/>
      <c r="K32" s="28"/>
      <c r="L32" s="28"/>
      <c r="M32" s="28"/>
      <c r="N32" s="28"/>
    </row>
    <row r="33" spans="1:14" s="2" customFormat="1" ht="28.5" x14ac:dyDescent="0.2">
      <c r="A33" s="24" t="s">
        <v>52</v>
      </c>
      <c r="B33" s="36" t="s">
        <v>53</v>
      </c>
      <c r="C33" s="41">
        <f>C34</f>
        <v>270</v>
      </c>
      <c r="D33" s="41">
        <f>D34</f>
        <v>8.7828099999999996</v>
      </c>
      <c r="E33" s="27">
        <f t="shared" si="0"/>
        <v>3.2528925925925924</v>
      </c>
      <c r="F33" s="28"/>
      <c r="G33" s="28"/>
      <c r="H33" s="28"/>
      <c r="I33" s="28"/>
      <c r="J33" s="28"/>
      <c r="K33" s="28"/>
      <c r="L33" s="28"/>
      <c r="M33" s="28"/>
      <c r="N33" s="28"/>
    </row>
    <row r="34" spans="1:14" s="2" customFormat="1" ht="30" x14ac:dyDescent="0.25">
      <c r="A34" s="43" t="s">
        <v>54</v>
      </c>
      <c r="B34" s="37" t="s">
        <v>55</v>
      </c>
      <c r="C34" s="38">
        <v>270</v>
      </c>
      <c r="D34" s="95">
        <v>8.7828099999999996</v>
      </c>
      <c r="E34" s="27">
        <f t="shared" si="0"/>
        <v>3.2528925925925924</v>
      </c>
      <c r="F34" s="28"/>
      <c r="G34" s="28"/>
      <c r="H34" s="28"/>
      <c r="I34" s="28"/>
      <c r="J34" s="28"/>
      <c r="K34" s="28"/>
      <c r="L34" s="28"/>
      <c r="M34" s="28"/>
      <c r="N34" s="28"/>
    </row>
    <row r="35" spans="1:14" s="2" customFormat="1" ht="15.6" customHeight="1" x14ac:dyDescent="0.2">
      <c r="A35" s="24" t="s">
        <v>56</v>
      </c>
      <c r="B35" s="36" t="s">
        <v>57</v>
      </c>
      <c r="C35" s="44">
        <v>89</v>
      </c>
      <c r="D35" s="111">
        <v>51.670789999999997</v>
      </c>
      <c r="E35" s="27">
        <f t="shared" si="0"/>
        <v>58.057067415730337</v>
      </c>
      <c r="F35" s="28"/>
      <c r="G35" s="28"/>
      <c r="H35" s="28"/>
      <c r="I35" s="28"/>
      <c r="J35" s="28"/>
      <c r="K35" s="28"/>
      <c r="L35" s="28"/>
      <c r="M35" s="28"/>
      <c r="N35" s="28"/>
    </row>
    <row r="36" spans="1:14" s="2" customFormat="1" ht="14.25" x14ac:dyDescent="0.2">
      <c r="A36" s="24" t="s">
        <v>58</v>
      </c>
      <c r="B36" s="36" t="s">
        <v>59</v>
      </c>
      <c r="C36" s="45">
        <f>C37</f>
        <v>0</v>
      </c>
      <c r="D36" s="112">
        <v>3.0390000000000001</v>
      </c>
      <c r="E36" s="27">
        <v>0</v>
      </c>
      <c r="F36" s="28"/>
      <c r="G36" s="28"/>
      <c r="H36" s="28"/>
      <c r="I36" s="28"/>
      <c r="J36" s="28"/>
      <c r="K36" s="28"/>
      <c r="L36" s="28"/>
      <c r="M36" s="28"/>
      <c r="N36" s="28"/>
    </row>
    <row r="37" spans="1:14" s="2" customFormat="1" hidden="1" x14ac:dyDescent="0.2">
      <c r="A37" s="43" t="s">
        <v>60</v>
      </c>
      <c r="B37" s="37" t="s">
        <v>61</v>
      </c>
      <c r="C37" s="45"/>
      <c r="D37" s="107"/>
      <c r="E37" s="27" t="e">
        <f t="shared" si="0"/>
        <v>#DIV/0!</v>
      </c>
      <c r="F37" s="28"/>
      <c r="G37" s="28"/>
      <c r="H37" s="28"/>
      <c r="I37" s="28"/>
      <c r="J37" s="28"/>
      <c r="K37" s="28"/>
      <c r="L37" s="28"/>
      <c r="M37" s="28"/>
      <c r="N37" s="28"/>
    </row>
    <row r="38" spans="1:14" s="3" customFormat="1" ht="16.149999999999999" customHeight="1" x14ac:dyDescent="0.2">
      <c r="A38" s="24" t="s">
        <v>62</v>
      </c>
      <c r="B38" s="47" t="s">
        <v>63</v>
      </c>
      <c r="C38" s="48">
        <f>C39</f>
        <v>593443.34472000005</v>
      </c>
      <c r="D38" s="48">
        <f>D39</f>
        <v>377450.02087000001</v>
      </c>
      <c r="E38" s="27">
        <f t="shared" si="0"/>
        <v>63.603379198411844</v>
      </c>
      <c r="F38" s="28"/>
      <c r="G38" s="28"/>
      <c r="H38" s="28"/>
      <c r="I38" s="28"/>
      <c r="J38" s="28"/>
      <c r="K38" s="28"/>
      <c r="L38" s="28"/>
      <c r="M38" s="28"/>
      <c r="N38" s="28"/>
    </row>
    <row r="39" spans="1:14" s="4" customFormat="1" ht="28.9" customHeight="1" x14ac:dyDescent="0.25">
      <c r="A39" s="29" t="s">
        <v>64</v>
      </c>
      <c r="B39" s="49" t="s">
        <v>65</v>
      </c>
      <c r="C39" s="50">
        <f>C40+C43+C80+C114+C119+C122</f>
        <v>593443.34472000005</v>
      </c>
      <c r="D39" s="50">
        <f>D40+D43+D80+D114+D119+D122</f>
        <v>377450.02087000001</v>
      </c>
      <c r="E39" s="27">
        <f t="shared" si="0"/>
        <v>63.603379198411844</v>
      </c>
      <c r="F39" s="28"/>
      <c r="G39" s="28"/>
      <c r="H39" s="28"/>
      <c r="I39" s="28"/>
      <c r="J39" s="28"/>
      <c r="K39" s="28"/>
      <c r="L39" s="28"/>
      <c r="M39" s="28"/>
      <c r="N39" s="28"/>
    </row>
    <row r="40" spans="1:14" s="5" customFormat="1" ht="16.899999999999999" customHeight="1" x14ac:dyDescent="0.25">
      <c r="A40" s="51" t="s">
        <v>66</v>
      </c>
      <c r="B40" s="52" t="s">
        <v>67</v>
      </c>
      <c r="C40" s="53">
        <f>C41+C42</f>
        <v>128228</v>
      </c>
      <c r="D40" s="53">
        <f>D41+D42</f>
        <v>89831.2</v>
      </c>
      <c r="E40" s="27">
        <f t="shared" si="0"/>
        <v>70.055838038493931</v>
      </c>
      <c r="F40" s="28"/>
      <c r="G40" s="28"/>
      <c r="H40" s="28"/>
      <c r="I40" s="28"/>
      <c r="J40" s="28"/>
      <c r="K40" s="28"/>
      <c r="L40" s="28"/>
      <c r="M40" s="28"/>
      <c r="N40" s="28"/>
    </row>
    <row r="41" spans="1:14" s="4" customFormat="1" ht="45" x14ac:dyDescent="0.25">
      <c r="A41" s="43" t="s">
        <v>68</v>
      </c>
      <c r="B41" s="49" t="s">
        <v>69</v>
      </c>
      <c r="C41" s="50">
        <v>123296</v>
      </c>
      <c r="D41" s="95">
        <v>87011.199999999997</v>
      </c>
      <c r="E41" s="27">
        <f t="shared" si="0"/>
        <v>70.570983649104591</v>
      </c>
      <c r="F41" s="28"/>
      <c r="G41" s="28"/>
      <c r="H41" s="28"/>
      <c r="I41" s="28"/>
      <c r="J41" s="28"/>
      <c r="K41" s="28"/>
      <c r="L41" s="28"/>
      <c r="M41" s="28"/>
      <c r="N41" s="28"/>
    </row>
    <row r="42" spans="1:14" s="4" customFormat="1" ht="30" x14ac:dyDescent="0.25">
      <c r="A42" s="43" t="s">
        <v>70</v>
      </c>
      <c r="B42" s="49" t="s">
        <v>71</v>
      </c>
      <c r="C42" s="50">
        <v>4932</v>
      </c>
      <c r="D42" s="95">
        <v>2820</v>
      </c>
      <c r="E42" s="27">
        <f t="shared" si="0"/>
        <v>57.177615571776151</v>
      </c>
      <c r="F42" s="28"/>
      <c r="G42" s="28"/>
      <c r="H42" s="28"/>
      <c r="I42" s="28"/>
      <c r="J42" s="28"/>
      <c r="K42" s="28"/>
      <c r="L42" s="28"/>
      <c r="M42" s="28"/>
      <c r="N42" s="28"/>
    </row>
    <row r="43" spans="1:14" s="5" customFormat="1" ht="30" customHeight="1" x14ac:dyDescent="0.25">
      <c r="A43" s="51" t="s">
        <v>72</v>
      </c>
      <c r="B43" s="52" t="s">
        <v>73</v>
      </c>
      <c r="C43" s="53">
        <f>C45+C46+C50+C53+C54+C55+C56+C57+C71+C44+C61+C62+C68+C47+C60+C65</f>
        <v>46118.558080000003</v>
      </c>
      <c r="D43" s="53">
        <f>D45+D46+D50+D53+D54+D55+D56+D57+D71+D44+D61+D62+D68+D47+D60+D65</f>
        <v>31134.608400000001</v>
      </c>
      <c r="E43" s="27">
        <f t="shared" si="0"/>
        <v>67.509934603749002</v>
      </c>
      <c r="F43" s="28"/>
      <c r="G43" s="28"/>
      <c r="H43" s="28"/>
      <c r="I43" s="28"/>
      <c r="J43" s="28"/>
      <c r="K43" s="28"/>
      <c r="L43" s="28"/>
      <c r="M43" s="28"/>
      <c r="N43" s="28"/>
    </row>
    <row r="44" spans="1:14" s="5" customFormat="1" ht="65.25" hidden="1" customHeight="1" x14ac:dyDescent="0.25">
      <c r="A44" s="54" t="s">
        <v>74</v>
      </c>
      <c r="B44" s="49" t="s">
        <v>75</v>
      </c>
      <c r="C44" s="55"/>
      <c r="D44" s="46"/>
      <c r="E44" s="27" t="e">
        <f t="shared" si="0"/>
        <v>#DIV/0!</v>
      </c>
      <c r="F44" s="28"/>
      <c r="G44" s="28"/>
      <c r="H44" s="28"/>
      <c r="I44" s="28"/>
      <c r="J44" s="28"/>
      <c r="K44" s="28"/>
      <c r="L44" s="28"/>
      <c r="M44" s="28"/>
      <c r="N44" s="28"/>
    </row>
    <row r="45" spans="1:14" s="5" customFormat="1" ht="33" hidden="1" customHeight="1" x14ac:dyDescent="0.25">
      <c r="A45" s="54" t="s">
        <v>76</v>
      </c>
      <c r="B45" s="56" t="s">
        <v>77</v>
      </c>
      <c r="C45" s="50"/>
      <c r="D45" s="46"/>
      <c r="E45" s="27" t="e">
        <f t="shared" si="0"/>
        <v>#DIV/0!</v>
      </c>
      <c r="F45" s="28"/>
      <c r="G45" s="28"/>
      <c r="H45" s="28"/>
      <c r="I45" s="28"/>
      <c r="J45" s="28"/>
      <c r="K45" s="28"/>
      <c r="L45" s="28"/>
      <c r="M45" s="28"/>
      <c r="N45" s="28"/>
    </row>
    <row r="46" spans="1:14" s="5" customFormat="1" ht="45.75" hidden="1" customHeight="1" x14ac:dyDescent="0.25">
      <c r="A46" s="54" t="s">
        <v>78</v>
      </c>
      <c r="B46" s="56" t="s">
        <v>79</v>
      </c>
      <c r="C46" s="50"/>
      <c r="D46" s="46"/>
      <c r="E46" s="27" t="e">
        <f t="shared" si="0"/>
        <v>#DIV/0!</v>
      </c>
      <c r="F46" s="28"/>
      <c r="G46" s="28"/>
      <c r="H46" s="28"/>
      <c r="I46" s="28"/>
      <c r="J46" s="28"/>
      <c r="K46" s="28"/>
      <c r="L46" s="28"/>
      <c r="M46" s="28"/>
      <c r="N46" s="28"/>
    </row>
    <row r="47" spans="1:14" s="5" customFormat="1" ht="45.75" customHeight="1" x14ac:dyDescent="0.25">
      <c r="A47" s="54" t="s">
        <v>80</v>
      </c>
      <c r="B47" s="56" t="s">
        <v>81</v>
      </c>
      <c r="C47" s="50">
        <f>C48+C49</f>
        <v>950.2</v>
      </c>
      <c r="D47" s="50">
        <f>D48+D49</f>
        <v>794.88199999999995</v>
      </c>
      <c r="E47" s="27">
        <f t="shared" si="0"/>
        <v>83.654178067775192</v>
      </c>
      <c r="F47" s="28"/>
      <c r="G47" s="28"/>
      <c r="H47" s="28"/>
      <c r="I47" s="28"/>
      <c r="J47" s="28"/>
      <c r="K47" s="28"/>
      <c r="L47" s="28"/>
      <c r="M47" s="28"/>
      <c r="N47" s="28"/>
    </row>
    <row r="48" spans="1:14" s="5" customFormat="1" ht="15.75" customHeight="1" x14ac:dyDescent="0.25">
      <c r="A48" s="54"/>
      <c r="B48" s="99" t="s">
        <v>160</v>
      </c>
      <c r="C48" s="50">
        <v>940.7</v>
      </c>
      <c r="D48" s="105">
        <v>794.88199999999995</v>
      </c>
      <c r="E48" s="27"/>
      <c r="F48" s="28"/>
      <c r="G48" s="28"/>
      <c r="H48" s="28"/>
      <c r="I48" s="28"/>
      <c r="J48" s="28"/>
      <c r="K48" s="28"/>
      <c r="L48" s="28"/>
      <c r="M48" s="28"/>
      <c r="N48" s="28"/>
    </row>
    <row r="49" spans="1:14" s="5" customFormat="1" ht="15.75" customHeight="1" x14ac:dyDescent="0.25">
      <c r="A49" s="54"/>
      <c r="B49" s="99" t="s">
        <v>161</v>
      </c>
      <c r="C49" s="50">
        <v>9.5</v>
      </c>
      <c r="D49" s="57"/>
      <c r="E49" s="27"/>
      <c r="F49" s="28"/>
      <c r="G49" s="28"/>
      <c r="H49" s="28"/>
      <c r="I49" s="28"/>
      <c r="J49" s="28"/>
      <c r="K49" s="28"/>
      <c r="L49" s="28"/>
      <c r="M49" s="28"/>
      <c r="N49" s="28"/>
    </row>
    <row r="50" spans="1:14" s="5" customFormat="1" ht="60.75" customHeight="1" x14ac:dyDescent="0.25">
      <c r="A50" s="54" t="s">
        <v>82</v>
      </c>
      <c r="B50" s="56" t="s">
        <v>83</v>
      </c>
      <c r="C50" s="50">
        <f>C51+C52</f>
        <v>7973</v>
      </c>
      <c r="D50" s="50">
        <f>D51+D52</f>
        <v>4869.8050000000003</v>
      </c>
      <c r="E50" s="27">
        <f t="shared" si="0"/>
        <v>61.07870312304027</v>
      </c>
      <c r="F50" s="28"/>
      <c r="G50" s="28"/>
      <c r="H50" s="28"/>
      <c r="I50" s="28"/>
      <c r="J50" s="28"/>
      <c r="K50" s="28"/>
      <c r="L50" s="28"/>
      <c r="M50" s="28"/>
      <c r="N50" s="28"/>
    </row>
    <row r="51" spans="1:14" s="5" customFormat="1" ht="16.5" customHeight="1" x14ac:dyDescent="0.25">
      <c r="A51" s="54"/>
      <c r="B51" s="99" t="s">
        <v>160</v>
      </c>
      <c r="C51" s="50">
        <v>7893.4</v>
      </c>
      <c r="D51" s="95">
        <v>4869.8050000000003</v>
      </c>
      <c r="E51" s="27"/>
      <c r="F51" s="28"/>
      <c r="G51" s="28"/>
      <c r="H51" s="28"/>
      <c r="I51" s="28"/>
      <c r="J51" s="28"/>
      <c r="K51" s="28"/>
      <c r="L51" s="28"/>
      <c r="M51" s="28"/>
      <c r="N51" s="28"/>
    </row>
    <row r="52" spans="1:14" s="5" customFormat="1" ht="17.25" customHeight="1" x14ac:dyDescent="0.25">
      <c r="A52" s="54"/>
      <c r="B52" s="99" t="s">
        <v>161</v>
      </c>
      <c r="C52" s="50">
        <v>79.599999999999994</v>
      </c>
      <c r="D52" s="58"/>
      <c r="E52" s="27"/>
      <c r="F52" s="28"/>
      <c r="G52" s="28"/>
      <c r="H52" s="28"/>
      <c r="I52" s="28"/>
      <c r="J52" s="28"/>
      <c r="K52" s="28"/>
      <c r="L52" s="28"/>
      <c r="M52" s="28"/>
      <c r="N52" s="28"/>
    </row>
    <row r="53" spans="1:14" s="5" customFormat="1" ht="30" x14ac:dyDescent="0.25">
      <c r="A53" s="54" t="s">
        <v>84</v>
      </c>
      <c r="B53" s="56" t="s">
        <v>85</v>
      </c>
      <c r="C53" s="50">
        <v>2500.4964599999998</v>
      </c>
      <c r="D53" s="95">
        <v>2500.4964599999998</v>
      </c>
      <c r="E53" s="27">
        <f t="shared" si="0"/>
        <v>100</v>
      </c>
      <c r="F53" s="28"/>
      <c r="G53" s="28"/>
      <c r="H53" s="28"/>
      <c r="I53" s="28"/>
      <c r="J53" s="28"/>
      <c r="K53" s="28"/>
      <c r="L53" s="28"/>
      <c r="M53" s="28"/>
      <c r="N53" s="28"/>
    </row>
    <row r="54" spans="1:14" s="5" customFormat="1" ht="47.25" hidden="1" customHeight="1" x14ac:dyDescent="0.25">
      <c r="A54" s="59" t="s">
        <v>86</v>
      </c>
      <c r="B54" s="60" t="s">
        <v>87</v>
      </c>
      <c r="C54" s="61"/>
      <c r="D54" s="57"/>
      <c r="E54" s="27" t="e">
        <f t="shared" si="0"/>
        <v>#DIV/0!</v>
      </c>
      <c r="F54" s="28"/>
      <c r="G54" s="28"/>
      <c r="H54" s="28"/>
      <c r="I54" s="28"/>
      <c r="J54" s="28"/>
      <c r="K54" s="28"/>
      <c r="L54" s="28"/>
      <c r="M54" s="28"/>
      <c r="N54" s="28"/>
    </row>
    <row r="55" spans="1:14" s="5" customFormat="1" ht="27.6" hidden="1" customHeight="1" x14ac:dyDescent="0.25">
      <c r="A55" s="62" t="s">
        <v>88</v>
      </c>
      <c r="B55" s="60" t="s">
        <v>89</v>
      </c>
      <c r="C55" s="63"/>
      <c r="D55" s="57"/>
      <c r="E55" s="27" t="e">
        <f t="shared" si="0"/>
        <v>#DIV/0!</v>
      </c>
      <c r="F55" s="28"/>
      <c r="G55" s="28"/>
      <c r="H55" s="28"/>
      <c r="I55" s="28"/>
      <c r="J55" s="28"/>
      <c r="K55" s="28"/>
      <c r="L55" s="28"/>
      <c r="M55" s="28"/>
      <c r="N55" s="28"/>
    </row>
    <row r="56" spans="1:14" s="5" customFormat="1" ht="30" x14ac:dyDescent="0.25">
      <c r="A56" s="62" t="s">
        <v>90</v>
      </c>
      <c r="B56" s="56" t="s">
        <v>91</v>
      </c>
      <c r="C56" s="50">
        <f>C58+C59</f>
        <v>2021</v>
      </c>
      <c r="D56" s="50">
        <f>D58+D59</f>
        <v>523.17548999999997</v>
      </c>
      <c r="E56" s="27">
        <f t="shared" si="0"/>
        <v>25.886961405244929</v>
      </c>
      <c r="F56" s="28"/>
      <c r="G56" s="28"/>
      <c r="H56" s="28"/>
      <c r="I56" s="28"/>
      <c r="J56" s="28"/>
      <c r="K56" s="28"/>
      <c r="L56" s="28"/>
      <c r="M56" s="28"/>
      <c r="N56" s="28"/>
    </row>
    <row r="57" spans="1:14" s="5" customFormat="1" ht="30" hidden="1" x14ac:dyDescent="0.25">
      <c r="A57" s="54" t="s">
        <v>92</v>
      </c>
      <c r="B57" s="40" t="s">
        <v>93</v>
      </c>
      <c r="C57" s="50"/>
      <c r="D57" s="57"/>
      <c r="E57" s="27" t="e">
        <f t="shared" si="0"/>
        <v>#DIV/0!</v>
      </c>
      <c r="F57" s="28"/>
      <c r="G57" s="28"/>
      <c r="H57" s="28"/>
      <c r="I57" s="28"/>
      <c r="J57" s="28"/>
      <c r="K57" s="28"/>
      <c r="L57" s="28"/>
      <c r="M57" s="28"/>
      <c r="N57" s="28"/>
    </row>
    <row r="58" spans="1:14" s="5" customFormat="1" x14ac:dyDescent="0.25">
      <c r="A58" s="54"/>
      <c r="B58" s="99" t="s">
        <v>160</v>
      </c>
      <c r="C58" s="50">
        <v>2000</v>
      </c>
      <c r="D58" s="57">
        <v>523.17548999999997</v>
      </c>
      <c r="E58" s="27"/>
      <c r="F58" s="28"/>
      <c r="G58" s="28"/>
      <c r="H58" s="28"/>
      <c r="I58" s="28"/>
      <c r="J58" s="28"/>
      <c r="K58" s="28"/>
      <c r="L58" s="28"/>
      <c r="M58" s="28"/>
      <c r="N58" s="28"/>
    </row>
    <row r="59" spans="1:14" s="5" customFormat="1" x14ac:dyDescent="0.25">
      <c r="A59" s="54"/>
      <c r="B59" s="99" t="s">
        <v>161</v>
      </c>
      <c r="C59" s="50">
        <v>21</v>
      </c>
      <c r="D59" s="57"/>
      <c r="E59" s="27"/>
      <c r="F59" s="28"/>
      <c r="G59" s="28"/>
      <c r="H59" s="28"/>
      <c r="I59" s="28"/>
      <c r="J59" s="28"/>
      <c r="K59" s="28"/>
      <c r="L59" s="28"/>
      <c r="M59" s="28"/>
      <c r="N59" s="28"/>
    </row>
    <row r="60" spans="1:14" s="5" customFormat="1" ht="30" hidden="1" x14ac:dyDescent="0.25">
      <c r="A60" s="62" t="s">
        <v>88</v>
      </c>
      <c r="B60" s="40" t="s">
        <v>158</v>
      </c>
      <c r="C60" s="50"/>
      <c r="D60" s="57"/>
      <c r="E60" s="27" t="e">
        <f t="shared" si="0"/>
        <v>#DIV/0!</v>
      </c>
      <c r="F60" s="28"/>
      <c r="G60" s="28"/>
      <c r="H60" s="28"/>
      <c r="I60" s="28"/>
      <c r="J60" s="28"/>
      <c r="K60" s="28"/>
      <c r="L60" s="28"/>
      <c r="M60" s="28"/>
      <c r="N60" s="28"/>
    </row>
    <row r="61" spans="1:14" s="5" customFormat="1" ht="30" hidden="1" x14ac:dyDescent="0.25">
      <c r="A61" s="62" t="s">
        <v>92</v>
      </c>
      <c r="B61" s="40" t="s">
        <v>94</v>
      </c>
      <c r="C61" s="50"/>
      <c r="D61" s="57"/>
      <c r="E61" s="27" t="e">
        <f t="shared" ref="E61:E97" si="1">D61/C61*100</f>
        <v>#DIV/0!</v>
      </c>
      <c r="F61" s="28"/>
      <c r="G61" s="28"/>
      <c r="H61" s="28"/>
      <c r="I61" s="28"/>
      <c r="J61" s="28"/>
      <c r="K61" s="28"/>
      <c r="L61" s="28"/>
      <c r="M61" s="28"/>
      <c r="N61" s="28"/>
    </row>
    <row r="62" spans="1:14" s="5" customFormat="1" ht="45" x14ac:dyDescent="0.25">
      <c r="A62" s="62" t="s">
        <v>92</v>
      </c>
      <c r="B62" s="40" t="s">
        <v>95</v>
      </c>
      <c r="C62" s="100">
        <f>C63+C64</f>
        <v>4574.3616200000006</v>
      </c>
      <c r="D62" s="57"/>
      <c r="E62" s="27">
        <f t="shared" si="1"/>
        <v>0</v>
      </c>
      <c r="F62" s="28"/>
      <c r="G62" s="28"/>
      <c r="H62" s="28"/>
      <c r="I62" s="28"/>
      <c r="J62" s="28"/>
      <c r="K62" s="28"/>
      <c r="L62" s="28"/>
      <c r="M62" s="28"/>
      <c r="N62" s="28"/>
    </row>
    <row r="63" spans="1:14" s="5" customFormat="1" x14ac:dyDescent="0.25">
      <c r="A63" s="62"/>
      <c r="B63" s="99" t="s">
        <v>160</v>
      </c>
      <c r="C63" s="50">
        <v>4528.6180000000004</v>
      </c>
      <c r="D63" s="57"/>
      <c r="E63" s="27"/>
      <c r="F63" s="28"/>
      <c r="G63" s="28"/>
      <c r="H63" s="28"/>
      <c r="I63" s="28"/>
      <c r="J63" s="28"/>
      <c r="K63" s="28"/>
      <c r="L63" s="28"/>
      <c r="M63" s="28"/>
      <c r="N63" s="28"/>
    </row>
    <row r="64" spans="1:14" s="5" customFormat="1" x14ac:dyDescent="0.25">
      <c r="A64" s="62"/>
      <c r="B64" s="99" t="s">
        <v>161</v>
      </c>
      <c r="C64" s="50">
        <v>45.74362</v>
      </c>
      <c r="D64" s="57"/>
      <c r="E64" s="27"/>
      <c r="F64" s="28"/>
      <c r="G64" s="28"/>
      <c r="H64" s="28"/>
      <c r="I64" s="28"/>
      <c r="J64" s="28"/>
      <c r="K64" s="28"/>
      <c r="L64" s="28"/>
      <c r="M64" s="28"/>
      <c r="N64" s="28"/>
    </row>
    <row r="65" spans="1:14" s="5" customFormat="1" ht="90" x14ac:dyDescent="0.25">
      <c r="A65" s="62"/>
      <c r="B65" s="56" t="s">
        <v>169</v>
      </c>
      <c r="C65" s="50">
        <f>C66+C67</f>
        <v>1512</v>
      </c>
      <c r="D65" s="57"/>
      <c r="E65" s="27"/>
      <c r="F65" s="28"/>
      <c r="G65" s="28"/>
      <c r="H65" s="28"/>
      <c r="I65" s="28"/>
      <c r="J65" s="28"/>
      <c r="K65" s="28"/>
      <c r="L65" s="28"/>
      <c r="M65" s="28"/>
      <c r="N65" s="28"/>
    </row>
    <row r="66" spans="1:14" s="5" customFormat="1" x14ac:dyDescent="0.25">
      <c r="A66" s="62"/>
      <c r="B66" s="99" t="s">
        <v>160</v>
      </c>
      <c r="C66" s="50">
        <v>1496.88</v>
      </c>
      <c r="D66" s="57"/>
      <c r="E66" s="27"/>
      <c r="F66" s="28"/>
      <c r="G66" s="28"/>
      <c r="H66" s="28"/>
      <c r="I66" s="28"/>
      <c r="J66" s="28"/>
      <c r="K66" s="28"/>
      <c r="L66" s="28"/>
      <c r="M66" s="28"/>
      <c r="N66" s="28"/>
    </row>
    <row r="67" spans="1:14" s="5" customFormat="1" x14ac:dyDescent="0.25">
      <c r="A67" s="62"/>
      <c r="B67" s="99" t="s">
        <v>161</v>
      </c>
      <c r="C67" s="50">
        <v>15.12</v>
      </c>
      <c r="D67" s="57"/>
      <c r="E67" s="27"/>
      <c r="F67" s="28"/>
      <c r="G67" s="28"/>
      <c r="H67" s="28"/>
      <c r="I67" s="28"/>
      <c r="J67" s="28"/>
      <c r="K67" s="28"/>
      <c r="L67" s="28"/>
      <c r="M67" s="28"/>
      <c r="N67" s="28"/>
    </row>
    <row r="68" spans="1:14" s="5" customFormat="1" ht="30" x14ac:dyDescent="0.25">
      <c r="A68" s="62" t="s">
        <v>86</v>
      </c>
      <c r="B68" s="40" t="s">
        <v>96</v>
      </c>
      <c r="C68" s="50">
        <f>C69+C70</f>
        <v>643.5</v>
      </c>
      <c r="D68" s="57"/>
      <c r="E68" s="27">
        <f t="shared" si="1"/>
        <v>0</v>
      </c>
      <c r="F68" s="28"/>
      <c r="G68" s="28"/>
      <c r="H68" s="28"/>
      <c r="I68" s="28"/>
      <c r="J68" s="28"/>
      <c r="K68" s="28"/>
      <c r="L68" s="28"/>
      <c r="M68" s="28"/>
      <c r="N68" s="28"/>
    </row>
    <row r="69" spans="1:14" s="5" customFormat="1" x14ac:dyDescent="0.25">
      <c r="A69" s="62"/>
      <c r="B69" s="99" t="s">
        <v>160</v>
      </c>
      <c r="C69" s="50">
        <v>628.9</v>
      </c>
      <c r="D69" s="57"/>
      <c r="E69" s="27"/>
      <c r="F69" s="28"/>
      <c r="G69" s="28"/>
      <c r="H69" s="28"/>
      <c r="I69" s="28"/>
      <c r="J69" s="28"/>
      <c r="K69" s="28"/>
      <c r="L69" s="28"/>
      <c r="M69" s="28"/>
      <c r="N69" s="28"/>
    </row>
    <row r="70" spans="1:14" s="5" customFormat="1" x14ac:dyDescent="0.25">
      <c r="A70" s="62"/>
      <c r="B70" s="99" t="s">
        <v>161</v>
      </c>
      <c r="C70" s="50">
        <v>14.6</v>
      </c>
      <c r="D70" s="57"/>
      <c r="E70" s="27"/>
      <c r="F70" s="28"/>
      <c r="G70" s="28"/>
      <c r="H70" s="28"/>
      <c r="I70" s="28"/>
      <c r="J70" s="28"/>
      <c r="K70" s="28"/>
      <c r="L70" s="28"/>
      <c r="M70" s="28"/>
      <c r="N70" s="28"/>
    </row>
    <row r="71" spans="1:14" s="5" customFormat="1" ht="19.899999999999999" customHeight="1" x14ac:dyDescent="0.25">
      <c r="A71" s="64" t="s">
        <v>97</v>
      </c>
      <c r="B71" s="65" t="s">
        <v>98</v>
      </c>
      <c r="C71" s="66">
        <f>C72+C73+C74+C75+C76+C78+C79</f>
        <v>25944</v>
      </c>
      <c r="D71" s="66">
        <f>D72+D73+D74+D75+D76+D78+D79+D77</f>
        <v>22446.249449999999</v>
      </c>
      <c r="E71" s="27">
        <f t="shared" si="1"/>
        <v>86.518075277520808</v>
      </c>
      <c r="F71" s="28"/>
      <c r="G71" s="28"/>
      <c r="H71" s="28"/>
      <c r="I71" s="28"/>
      <c r="J71" s="28"/>
      <c r="K71" s="28"/>
      <c r="L71" s="28"/>
      <c r="M71" s="28"/>
      <c r="N71" s="28"/>
    </row>
    <row r="72" spans="1:14" s="5" customFormat="1" ht="44.45" customHeight="1" x14ac:dyDescent="0.25">
      <c r="A72" s="54" t="s">
        <v>97</v>
      </c>
      <c r="B72" s="67" t="s">
        <v>99</v>
      </c>
      <c r="C72" s="50">
        <v>20821</v>
      </c>
      <c r="D72" s="50">
        <f>22446.24945-847.12059-201.53581-567.5</f>
        <v>20830.093049999999</v>
      </c>
      <c r="E72" s="27">
        <f t="shared" si="1"/>
        <v>100.04367249411652</v>
      </c>
      <c r="F72" s="28"/>
      <c r="G72" s="28"/>
      <c r="H72" s="28"/>
      <c r="I72" s="28"/>
      <c r="J72" s="28"/>
      <c r="K72" s="28"/>
      <c r="L72" s="28"/>
      <c r="M72" s="28"/>
      <c r="N72" s="28"/>
    </row>
    <row r="73" spans="1:14" s="5" customFormat="1" ht="58.9" customHeight="1" x14ac:dyDescent="0.25">
      <c r="A73" s="54" t="s">
        <v>97</v>
      </c>
      <c r="B73" s="67" t="s">
        <v>100</v>
      </c>
      <c r="C73" s="50">
        <v>2074</v>
      </c>
      <c r="D73" s="113">
        <v>847.12058999999999</v>
      </c>
      <c r="E73" s="27">
        <f t="shared" si="1"/>
        <v>40.844772902603665</v>
      </c>
      <c r="F73" s="28"/>
      <c r="G73" s="28"/>
      <c r="H73" s="28"/>
      <c r="I73" s="28"/>
      <c r="J73" s="28"/>
      <c r="K73" s="28"/>
      <c r="L73" s="28"/>
      <c r="M73" s="28"/>
      <c r="N73" s="28"/>
    </row>
    <row r="74" spans="1:14" s="5" customFormat="1" ht="29.45" customHeight="1" x14ac:dyDescent="0.25">
      <c r="A74" s="54" t="s">
        <v>97</v>
      </c>
      <c r="B74" s="67" t="s">
        <v>101</v>
      </c>
      <c r="C74" s="50">
        <f>1404</f>
        <v>1404</v>
      </c>
      <c r="D74" s="57"/>
      <c r="E74" s="27">
        <f t="shared" si="1"/>
        <v>0</v>
      </c>
      <c r="F74" s="28"/>
      <c r="G74" s="28"/>
      <c r="H74" s="28"/>
      <c r="I74" s="28"/>
      <c r="J74" s="28"/>
      <c r="K74" s="28"/>
      <c r="L74" s="28"/>
      <c r="M74" s="28"/>
      <c r="N74" s="28"/>
    </row>
    <row r="75" spans="1:14" s="5" customFormat="1" ht="36" hidden="1" customHeight="1" x14ac:dyDescent="0.25">
      <c r="A75" s="54" t="s">
        <v>97</v>
      </c>
      <c r="B75" s="67" t="s">
        <v>102</v>
      </c>
      <c r="C75" s="50"/>
      <c r="D75" s="57"/>
      <c r="E75" s="27" t="e">
        <f t="shared" si="1"/>
        <v>#DIV/0!</v>
      </c>
      <c r="F75" s="28"/>
      <c r="G75" s="28"/>
      <c r="H75" s="28"/>
      <c r="I75" s="28"/>
      <c r="J75" s="28"/>
      <c r="K75" s="28"/>
      <c r="L75" s="28"/>
      <c r="M75" s="28"/>
      <c r="N75" s="28"/>
    </row>
    <row r="76" spans="1:14" s="5" customFormat="1" ht="35.450000000000003" customHeight="1" x14ac:dyDescent="0.25">
      <c r="A76" s="54" t="s">
        <v>97</v>
      </c>
      <c r="B76" s="67" t="s">
        <v>103</v>
      </c>
      <c r="C76" s="50">
        <v>510</v>
      </c>
      <c r="D76" s="57">
        <v>201.53581</v>
      </c>
      <c r="E76" s="27">
        <f t="shared" si="1"/>
        <v>39.516825490196076</v>
      </c>
      <c r="F76" s="28"/>
      <c r="G76" s="28"/>
      <c r="H76" s="28"/>
      <c r="I76" s="28"/>
      <c r="J76" s="28"/>
      <c r="K76" s="28"/>
      <c r="L76" s="28"/>
      <c r="M76" s="28"/>
      <c r="N76" s="28"/>
    </row>
    <row r="77" spans="1:14" s="5" customFormat="1" ht="35.450000000000003" customHeight="1" x14ac:dyDescent="0.25">
      <c r="A77" s="54" t="s">
        <v>97</v>
      </c>
      <c r="B77" s="108" t="s">
        <v>126</v>
      </c>
      <c r="C77" s="50"/>
      <c r="D77" s="57"/>
      <c r="E77" s="27"/>
      <c r="F77" s="28"/>
      <c r="G77" s="28"/>
      <c r="H77" s="28"/>
      <c r="I77" s="28"/>
      <c r="J77" s="28"/>
      <c r="K77" s="28"/>
      <c r="L77" s="28"/>
      <c r="M77" s="28"/>
      <c r="N77" s="28"/>
    </row>
    <row r="78" spans="1:14" s="5" customFormat="1" ht="35.450000000000003" customHeight="1" x14ac:dyDescent="0.25">
      <c r="A78" s="54" t="s">
        <v>97</v>
      </c>
      <c r="B78" s="40" t="s">
        <v>104</v>
      </c>
      <c r="C78" s="50">
        <v>1135</v>
      </c>
      <c r="D78" s="57">
        <v>567.5</v>
      </c>
      <c r="E78" s="27">
        <f t="shared" si="1"/>
        <v>50</v>
      </c>
      <c r="F78" s="28"/>
      <c r="G78" s="28"/>
      <c r="H78" s="28"/>
      <c r="I78" s="28"/>
      <c r="J78" s="28"/>
      <c r="K78" s="28"/>
      <c r="L78" s="28"/>
      <c r="M78" s="28"/>
      <c r="N78" s="28"/>
    </row>
    <row r="79" spans="1:14" s="4" customFormat="1" ht="31.9" hidden="1" customHeight="1" x14ac:dyDescent="0.25">
      <c r="A79" s="29" t="s">
        <v>88</v>
      </c>
      <c r="B79" s="40" t="s">
        <v>105</v>
      </c>
      <c r="C79" s="68"/>
      <c r="D79" s="69"/>
      <c r="E79" s="27" t="e">
        <f t="shared" si="1"/>
        <v>#DIV/0!</v>
      </c>
    </row>
    <row r="80" spans="1:14" s="5" customFormat="1" ht="24.75" customHeight="1" x14ac:dyDescent="0.25">
      <c r="A80" s="51" t="s">
        <v>106</v>
      </c>
      <c r="B80" s="52" t="s">
        <v>107</v>
      </c>
      <c r="C80" s="53">
        <f>C81+C82+C83+C105+C108+C109+C110+C111+C112+C113+C104</f>
        <v>399731.73664000002</v>
      </c>
      <c r="D80" s="53">
        <f>D81+D82+D83+D104+D105+D108+D109+D110</f>
        <v>243411.63747000002</v>
      </c>
      <c r="E80" s="27">
        <f t="shared" si="1"/>
        <v>60.893748271285617</v>
      </c>
      <c r="F80" s="28"/>
      <c r="G80" s="28"/>
      <c r="H80" s="28"/>
      <c r="I80" s="28"/>
      <c r="J80" s="28"/>
      <c r="K80" s="28"/>
      <c r="L80" s="28"/>
      <c r="M80" s="28"/>
      <c r="N80" s="28"/>
    </row>
    <row r="81" spans="1:5" s="4" customFormat="1" ht="42.6" customHeight="1" x14ac:dyDescent="0.25">
      <c r="A81" s="29" t="s">
        <v>108</v>
      </c>
      <c r="B81" s="56" t="s">
        <v>109</v>
      </c>
      <c r="C81" s="63">
        <v>13</v>
      </c>
      <c r="D81" s="70">
        <v>6.5129999999999999</v>
      </c>
      <c r="E81" s="27">
        <f t="shared" si="1"/>
        <v>50.1</v>
      </c>
    </row>
    <row r="82" spans="1:5" s="4" customFormat="1" ht="31.5" customHeight="1" x14ac:dyDescent="0.25">
      <c r="A82" s="43" t="s">
        <v>110</v>
      </c>
      <c r="B82" s="56" t="s">
        <v>111</v>
      </c>
      <c r="C82" s="63">
        <v>3998</v>
      </c>
      <c r="D82" s="109">
        <v>965.66551000000004</v>
      </c>
      <c r="E82" s="27">
        <f t="shared" si="1"/>
        <v>24.153714607303652</v>
      </c>
    </row>
    <row r="83" spans="1:5" s="6" customFormat="1" ht="30.75" customHeight="1" x14ac:dyDescent="0.2">
      <c r="A83" s="71" t="s">
        <v>112</v>
      </c>
      <c r="B83" s="86" t="s">
        <v>113</v>
      </c>
      <c r="C83" s="72">
        <f>C84+C89+C90+C91+C92+C93+C94+C95+C96+C98+C99+C100+C102+C103+C97+C101</f>
        <v>361551</v>
      </c>
      <c r="D83" s="72">
        <f>D84+D89+D90+D91+D92+D93+D94+D95+D96+D98+D99+D100+D102+D103+D97+D101</f>
        <v>228903.48524000001</v>
      </c>
      <c r="E83" s="27">
        <f t="shared" si="1"/>
        <v>63.311534262109639</v>
      </c>
    </row>
    <row r="84" spans="1:5" s="7" customFormat="1" ht="115.15" customHeight="1" x14ac:dyDescent="0.2">
      <c r="A84" s="73" t="s">
        <v>112</v>
      </c>
      <c r="B84" s="87" t="s">
        <v>114</v>
      </c>
      <c r="C84" s="92">
        <f>C85+C86+C87+C88</f>
        <v>339285</v>
      </c>
      <c r="D84" s="92">
        <f>D85+D86+D87+D88</f>
        <v>218740.39010000002</v>
      </c>
      <c r="E84" s="27">
        <f t="shared" si="1"/>
        <v>64.470987547342204</v>
      </c>
    </row>
    <row r="85" spans="1:5" s="7" customFormat="1" ht="21.75" customHeight="1" x14ac:dyDescent="0.25">
      <c r="A85" s="73"/>
      <c r="B85" s="87" t="s">
        <v>162</v>
      </c>
      <c r="C85" s="92">
        <v>200805</v>
      </c>
      <c r="D85" s="95">
        <f>128961.20285-651.416</f>
        <v>128309.78685</v>
      </c>
      <c r="E85" s="27"/>
    </row>
    <row r="86" spans="1:5" s="7" customFormat="1" ht="32.25" customHeight="1" x14ac:dyDescent="0.2">
      <c r="A86" s="73"/>
      <c r="B86" s="87" t="s">
        <v>163</v>
      </c>
      <c r="C86" s="92">
        <v>1077</v>
      </c>
      <c r="D86" s="75">
        <v>1075.2019600000001</v>
      </c>
      <c r="E86" s="27"/>
    </row>
    <row r="87" spans="1:5" s="7" customFormat="1" ht="21.75" customHeight="1" x14ac:dyDescent="0.25">
      <c r="A87" s="73"/>
      <c r="B87" s="87" t="s">
        <v>164</v>
      </c>
      <c r="C87" s="92">
        <v>136801</v>
      </c>
      <c r="D87" s="95">
        <v>89355.401289999994</v>
      </c>
      <c r="E87" s="27"/>
    </row>
    <row r="88" spans="1:5" s="7" customFormat="1" ht="30.75" customHeight="1" x14ac:dyDescent="0.2">
      <c r="A88" s="73"/>
      <c r="B88" s="87" t="s">
        <v>165</v>
      </c>
      <c r="C88" s="92">
        <v>602</v>
      </c>
      <c r="D88" s="75"/>
      <c r="E88" s="27"/>
    </row>
    <row r="89" spans="1:5" s="7" customFormat="1" ht="30.75" customHeight="1" x14ac:dyDescent="0.2">
      <c r="A89" s="73" t="s">
        <v>112</v>
      </c>
      <c r="B89" s="87" t="s">
        <v>115</v>
      </c>
      <c r="C89" s="63">
        <v>2088</v>
      </c>
      <c r="D89" s="90">
        <v>1058.4000000000001</v>
      </c>
      <c r="E89" s="27">
        <f t="shared" si="1"/>
        <v>50.689655172413794</v>
      </c>
    </row>
    <row r="90" spans="1:5" s="7" customFormat="1" ht="31.15" customHeight="1" x14ac:dyDescent="0.2">
      <c r="A90" s="73" t="s">
        <v>112</v>
      </c>
      <c r="B90" s="87" t="s">
        <v>116</v>
      </c>
      <c r="C90" s="63">
        <v>1252</v>
      </c>
      <c r="D90" s="90">
        <v>0</v>
      </c>
      <c r="E90" s="27">
        <f t="shared" si="1"/>
        <v>0</v>
      </c>
    </row>
    <row r="91" spans="1:5" s="7" customFormat="1" ht="112.9" customHeight="1" x14ac:dyDescent="0.25">
      <c r="A91" s="73" t="s">
        <v>112</v>
      </c>
      <c r="B91" s="87" t="s">
        <v>117</v>
      </c>
      <c r="C91" s="63">
        <v>1638</v>
      </c>
      <c r="D91" s="95">
        <v>753.5</v>
      </c>
      <c r="E91" s="27">
        <f t="shared" si="1"/>
        <v>46.001221001220998</v>
      </c>
    </row>
    <row r="92" spans="1:5" s="7" customFormat="1" ht="98.45" customHeight="1" x14ac:dyDescent="0.25">
      <c r="A92" s="73" t="s">
        <v>112</v>
      </c>
      <c r="B92" s="87" t="s">
        <v>118</v>
      </c>
      <c r="C92" s="63">
        <v>2485</v>
      </c>
      <c r="D92" s="95">
        <v>1257.35599</v>
      </c>
      <c r="E92" s="27">
        <f t="shared" si="1"/>
        <v>50.597826559356143</v>
      </c>
    </row>
    <row r="93" spans="1:5" s="7" customFormat="1" ht="98.45" customHeight="1" x14ac:dyDescent="0.2">
      <c r="A93" s="73" t="s">
        <v>112</v>
      </c>
      <c r="B93" s="87" t="s">
        <v>119</v>
      </c>
      <c r="C93" s="63">
        <v>6251</v>
      </c>
      <c r="D93" s="58">
        <v>3126</v>
      </c>
      <c r="E93" s="27">
        <f t="shared" si="1"/>
        <v>50.007998720204775</v>
      </c>
    </row>
    <row r="94" spans="1:5" s="7" customFormat="1" ht="127.5" customHeight="1" x14ac:dyDescent="0.2">
      <c r="A94" s="73" t="s">
        <v>112</v>
      </c>
      <c r="B94" s="87" t="s">
        <v>120</v>
      </c>
      <c r="C94" s="63">
        <v>38</v>
      </c>
      <c r="D94" s="58">
        <v>0</v>
      </c>
      <c r="E94" s="27">
        <f t="shared" si="1"/>
        <v>0</v>
      </c>
    </row>
    <row r="95" spans="1:5" s="7" customFormat="1" ht="32.450000000000003" customHeight="1" x14ac:dyDescent="0.25">
      <c r="A95" s="73" t="s">
        <v>112</v>
      </c>
      <c r="B95" s="87" t="s">
        <v>121</v>
      </c>
      <c r="C95" s="63">
        <v>773</v>
      </c>
      <c r="D95" s="95">
        <v>363.38211999999999</v>
      </c>
      <c r="E95" s="27">
        <f t="shared" si="1"/>
        <v>47.009329883570508</v>
      </c>
    </row>
    <row r="96" spans="1:5" s="7" customFormat="1" ht="28.9" customHeight="1" x14ac:dyDescent="0.25">
      <c r="A96" s="73" t="s">
        <v>112</v>
      </c>
      <c r="B96" s="87" t="s">
        <v>122</v>
      </c>
      <c r="C96" s="63">
        <v>773</v>
      </c>
      <c r="D96" s="95">
        <v>427.46</v>
      </c>
      <c r="E96" s="27">
        <f t="shared" si="1"/>
        <v>55.298835705045278</v>
      </c>
    </row>
    <row r="97" spans="1:5" s="7" customFormat="1" ht="28.9" hidden="1" customHeight="1" x14ac:dyDescent="0.2">
      <c r="A97" s="73"/>
      <c r="B97" s="74"/>
      <c r="C97" s="63">
        <v>0</v>
      </c>
      <c r="D97" s="58">
        <v>0</v>
      </c>
      <c r="E97" s="27" t="e">
        <f t="shared" si="1"/>
        <v>#DIV/0!</v>
      </c>
    </row>
    <row r="98" spans="1:5" s="7" customFormat="1" ht="30.75" customHeight="1" x14ac:dyDescent="0.25">
      <c r="A98" s="73" t="s">
        <v>112</v>
      </c>
      <c r="B98" s="87" t="s">
        <v>123</v>
      </c>
      <c r="C98" s="63">
        <v>159</v>
      </c>
      <c r="D98" s="95">
        <v>63.966000000000001</v>
      </c>
      <c r="E98" s="27">
        <f t="shared" ref="E98:E121" si="2">D98/C98*100</f>
        <v>40.230188679245281</v>
      </c>
    </row>
    <row r="99" spans="1:5" s="7" customFormat="1" ht="42" customHeight="1" x14ac:dyDescent="0.2">
      <c r="A99" s="73" t="s">
        <v>112</v>
      </c>
      <c r="B99" s="87" t="s">
        <v>124</v>
      </c>
      <c r="C99" s="63">
        <v>2</v>
      </c>
      <c r="D99" s="91">
        <v>0</v>
      </c>
      <c r="E99" s="27">
        <f t="shared" si="2"/>
        <v>0</v>
      </c>
    </row>
    <row r="100" spans="1:5" s="7" customFormat="1" ht="30.75" hidden="1" customHeight="1" x14ac:dyDescent="0.2">
      <c r="A100" s="73" t="s">
        <v>112</v>
      </c>
      <c r="B100" s="87" t="s">
        <v>125</v>
      </c>
      <c r="C100" s="63"/>
      <c r="D100" s="91"/>
      <c r="E100" s="27" t="e">
        <f t="shared" si="2"/>
        <v>#DIV/0!</v>
      </c>
    </row>
    <row r="101" spans="1:5" s="7" customFormat="1" ht="30.75" customHeight="1" x14ac:dyDescent="0.25">
      <c r="A101" s="73" t="s">
        <v>112</v>
      </c>
      <c r="B101" s="87" t="s">
        <v>159</v>
      </c>
      <c r="C101" s="63">
        <v>1672</v>
      </c>
      <c r="D101" s="95">
        <v>759.99902999999995</v>
      </c>
      <c r="E101" s="27">
        <f t="shared" si="2"/>
        <v>45.454487440191386</v>
      </c>
    </row>
    <row r="102" spans="1:5" s="7" customFormat="1" ht="43.9" customHeight="1" x14ac:dyDescent="0.2">
      <c r="A102" s="73" t="s">
        <v>112</v>
      </c>
      <c r="B102" s="87" t="s">
        <v>126</v>
      </c>
      <c r="C102" s="63">
        <v>86</v>
      </c>
      <c r="D102" s="91">
        <v>86</v>
      </c>
      <c r="E102" s="27">
        <f t="shared" si="2"/>
        <v>100</v>
      </c>
    </row>
    <row r="103" spans="1:5" s="7" customFormat="1" ht="56.45" customHeight="1" x14ac:dyDescent="0.25">
      <c r="A103" s="101" t="s">
        <v>166</v>
      </c>
      <c r="B103" s="102" t="s">
        <v>127</v>
      </c>
      <c r="C103" s="63">
        <v>5049</v>
      </c>
      <c r="D103" s="95">
        <v>2267.0320000000002</v>
      </c>
      <c r="E103" s="27">
        <f t="shared" si="2"/>
        <v>44.900613982966924</v>
      </c>
    </row>
    <row r="104" spans="1:5" s="7" customFormat="1" ht="56.45" customHeight="1" x14ac:dyDescent="0.25">
      <c r="A104" s="104" t="s">
        <v>168</v>
      </c>
      <c r="B104" s="103" t="s">
        <v>167</v>
      </c>
      <c r="C104" s="63">
        <v>12798.43</v>
      </c>
      <c r="D104" s="95">
        <v>5545.8029999999999</v>
      </c>
      <c r="E104" s="27">
        <f t="shared" si="2"/>
        <v>43.331900865965586</v>
      </c>
    </row>
    <row r="105" spans="1:5" s="4" customFormat="1" ht="45.6" customHeight="1" x14ac:dyDescent="0.25">
      <c r="A105" s="43" t="s">
        <v>128</v>
      </c>
      <c r="B105" s="56" t="s">
        <v>129</v>
      </c>
      <c r="C105" s="63">
        <f>C106+C107</f>
        <v>17960.606640000002</v>
      </c>
      <c r="D105" s="63">
        <f>D106+D107</f>
        <v>7011.6201099999998</v>
      </c>
      <c r="E105" s="27">
        <f t="shared" si="2"/>
        <v>39.038882430532418</v>
      </c>
    </row>
    <row r="106" spans="1:5" s="4" customFormat="1" ht="15" customHeight="1" x14ac:dyDescent="0.25">
      <c r="A106" s="43"/>
      <c r="B106" s="99" t="s">
        <v>160</v>
      </c>
      <c r="C106" s="63">
        <v>17781</v>
      </c>
      <c r="D106" s="95">
        <v>7011.6201099999998</v>
      </c>
      <c r="E106" s="27"/>
    </row>
    <row r="107" spans="1:5" s="4" customFormat="1" ht="15.75" customHeight="1" x14ac:dyDescent="0.25">
      <c r="A107" s="43"/>
      <c r="B107" s="99" t="s">
        <v>161</v>
      </c>
      <c r="C107" s="63">
        <v>179.60664</v>
      </c>
      <c r="D107" s="63"/>
      <c r="E107" s="27"/>
    </row>
    <row r="108" spans="1:5" s="4" customFormat="1" ht="45.6" customHeight="1" x14ac:dyDescent="0.25">
      <c r="A108" s="29" t="s">
        <v>130</v>
      </c>
      <c r="B108" s="56" t="s">
        <v>131</v>
      </c>
      <c r="C108" s="63">
        <v>500.5</v>
      </c>
      <c r="D108" s="95">
        <v>250.24199999999999</v>
      </c>
      <c r="E108" s="27">
        <f t="shared" si="2"/>
        <v>49.9984015984016</v>
      </c>
    </row>
    <row r="109" spans="1:5" s="7" customFormat="1" ht="44.45" customHeight="1" x14ac:dyDescent="0.2">
      <c r="A109" s="29" t="s">
        <v>132</v>
      </c>
      <c r="B109" s="76" t="s">
        <v>133</v>
      </c>
      <c r="C109" s="63">
        <v>10.199999999999999</v>
      </c>
      <c r="D109" s="91"/>
      <c r="E109" s="27">
        <f t="shared" si="2"/>
        <v>0</v>
      </c>
    </row>
    <row r="110" spans="1:5" s="7" customFormat="1" ht="29.45" customHeight="1" x14ac:dyDescent="0.25">
      <c r="A110" s="29" t="s">
        <v>134</v>
      </c>
      <c r="B110" s="56" t="s">
        <v>135</v>
      </c>
      <c r="C110" s="63">
        <v>2900</v>
      </c>
      <c r="D110" s="95">
        <v>728.30861000000004</v>
      </c>
      <c r="E110" s="27">
        <f t="shared" si="2"/>
        <v>25.114090000000001</v>
      </c>
    </row>
    <row r="111" spans="1:5" s="4" customFormat="1" ht="27.6" hidden="1" customHeight="1" x14ac:dyDescent="0.25">
      <c r="A111" s="29" t="s">
        <v>136</v>
      </c>
      <c r="B111" s="56" t="s">
        <v>137</v>
      </c>
      <c r="C111" s="63"/>
      <c r="D111" s="63"/>
      <c r="E111" s="27" t="e">
        <f t="shared" si="2"/>
        <v>#DIV/0!</v>
      </c>
    </row>
    <row r="112" spans="1:5" s="4" customFormat="1" ht="70.150000000000006" hidden="1" customHeight="1" x14ac:dyDescent="0.25">
      <c r="A112" s="29" t="s">
        <v>138</v>
      </c>
      <c r="B112" s="56" t="s">
        <v>139</v>
      </c>
      <c r="C112" s="63"/>
      <c r="D112" s="69" t="s">
        <v>140</v>
      </c>
      <c r="E112" s="27" t="e">
        <f t="shared" si="2"/>
        <v>#VALUE!</v>
      </c>
    </row>
    <row r="113" spans="1:14" s="7" customFormat="1" ht="30" hidden="1" customHeight="1" x14ac:dyDescent="0.2">
      <c r="A113" s="62" t="s">
        <v>141</v>
      </c>
      <c r="B113" s="40" t="s">
        <v>142</v>
      </c>
      <c r="C113" s="63"/>
      <c r="D113" s="70"/>
      <c r="E113" s="27" t="e">
        <f t="shared" si="2"/>
        <v>#DIV/0!</v>
      </c>
    </row>
    <row r="114" spans="1:14" s="5" customFormat="1" ht="19.899999999999999" customHeight="1" x14ac:dyDescent="0.25">
      <c r="A114" s="51" t="s">
        <v>143</v>
      </c>
      <c r="B114" s="77" t="s">
        <v>144</v>
      </c>
      <c r="C114" s="48">
        <f>C115+C116+C117+C118+C120+C121</f>
        <v>19365.05</v>
      </c>
      <c r="D114" s="48">
        <f>D115+D116+D117+D118+D120+D121</f>
        <v>13072.575000000001</v>
      </c>
      <c r="E114" s="27">
        <f t="shared" si="2"/>
        <v>67.506022447657003</v>
      </c>
    </row>
    <row r="115" spans="1:14" s="5" customFormat="1" ht="60" x14ac:dyDescent="0.25">
      <c r="A115" s="54" t="s">
        <v>145</v>
      </c>
      <c r="B115" s="78" t="s">
        <v>146</v>
      </c>
      <c r="C115" s="50">
        <v>2315</v>
      </c>
      <c r="D115" s="50">
        <v>300</v>
      </c>
      <c r="E115" s="27">
        <f t="shared" si="2"/>
        <v>12.958963282937367</v>
      </c>
    </row>
    <row r="116" spans="1:14" s="5" customFormat="1" ht="60" x14ac:dyDescent="0.25">
      <c r="A116" s="54" t="s">
        <v>147</v>
      </c>
      <c r="B116" s="78" t="s">
        <v>148</v>
      </c>
      <c r="C116" s="50">
        <v>15597.05</v>
      </c>
      <c r="D116" s="95">
        <v>12067.911</v>
      </c>
      <c r="E116" s="27">
        <f t="shared" si="2"/>
        <v>77.373035285518739</v>
      </c>
    </row>
    <row r="117" spans="1:14" s="5" customFormat="1" ht="30" hidden="1" x14ac:dyDescent="0.25">
      <c r="A117" s="54" t="s">
        <v>149</v>
      </c>
      <c r="B117" s="78" t="s">
        <v>150</v>
      </c>
      <c r="C117" s="50"/>
      <c r="D117" s="58"/>
      <c r="E117" s="27" t="e">
        <f t="shared" si="2"/>
        <v>#DIV/0!</v>
      </c>
    </row>
    <row r="118" spans="1:14" s="5" customFormat="1" ht="60" x14ac:dyDescent="0.25">
      <c r="A118" s="54" t="s">
        <v>151</v>
      </c>
      <c r="B118" s="78" t="s">
        <v>152</v>
      </c>
      <c r="C118" s="50">
        <v>1453</v>
      </c>
      <c r="D118" s="95">
        <v>704.66399999999999</v>
      </c>
      <c r="E118" s="27">
        <f t="shared" si="2"/>
        <v>48.497178251892635</v>
      </c>
    </row>
    <row r="119" spans="1:14" s="5" customFormat="1" ht="30" hidden="1" x14ac:dyDescent="0.25">
      <c r="A119" s="54" t="s">
        <v>153</v>
      </c>
      <c r="B119" s="78" t="s">
        <v>154</v>
      </c>
      <c r="C119" s="50"/>
      <c r="D119" s="79"/>
      <c r="E119" s="27" t="e">
        <f t="shared" si="2"/>
        <v>#DIV/0!</v>
      </c>
    </row>
    <row r="120" spans="1:14" s="5" customFormat="1" ht="60" hidden="1" x14ac:dyDescent="0.25">
      <c r="A120" s="54" t="s">
        <v>151</v>
      </c>
      <c r="B120" s="78" t="s">
        <v>157</v>
      </c>
      <c r="C120" s="50"/>
      <c r="D120" s="79"/>
      <c r="E120" s="27" t="e">
        <f t="shared" si="2"/>
        <v>#DIV/0!</v>
      </c>
    </row>
    <row r="121" spans="1:14" s="5" customFormat="1" ht="30" hidden="1" x14ac:dyDescent="0.25">
      <c r="A121" s="54" t="s">
        <v>151</v>
      </c>
      <c r="B121" s="78" t="s">
        <v>156</v>
      </c>
      <c r="C121" s="50"/>
      <c r="D121" s="79"/>
      <c r="E121" s="27" t="e">
        <f t="shared" si="2"/>
        <v>#DIV/0!</v>
      </c>
    </row>
    <row r="122" spans="1:14" s="5" customFormat="1" ht="30" hidden="1" x14ac:dyDescent="0.25">
      <c r="A122" s="80">
        <v>2.03050100500001E+16</v>
      </c>
      <c r="B122" s="78" t="s">
        <v>154</v>
      </c>
      <c r="C122" s="50"/>
      <c r="D122" s="50"/>
      <c r="E122" s="27" t="e">
        <f>D122/C122*100</f>
        <v>#DIV/0!</v>
      </c>
    </row>
    <row r="123" spans="1:14" s="5" customFormat="1" ht="45" x14ac:dyDescent="0.25">
      <c r="A123" s="80" t="s">
        <v>171</v>
      </c>
      <c r="B123" s="78" t="s">
        <v>170</v>
      </c>
      <c r="C123" s="50"/>
      <c r="D123" s="50">
        <v>-2.7000000000000001E-3</v>
      </c>
      <c r="E123" s="27"/>
    </row>
    <row r="124" spans="1:14" s="8" customFormat="1" ht="24" customHeight="1" x14ac:dyDescent="0.2">
      <c r="A124" s="24"/>
      <c r="B124" s="36" t="s">
        <v>155</v>
      </c>
      <c r="C124" s="81">
        <f>C9+C38</f>
        <v>654073.34472000005</v>
      </c>
      <c r="D124" s="81">
        <f>D9+D38+D123</f>
        <v>409117.37839999999</v>
      </c>
      <c r="E124" s="27">
        <f>D124/C124*100</f>
        <v>62.549159311046012</v>
      </c>
    </row>
    <row r="125" spans="1:14" s="9" customFormat="1" ht="12.75" x14ac:dyDescent="0.2">
      <c r="A125" s="82"/>
      <c r="B125" s="83"/>
      <c r="C125" s="83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</row>
    <row r="126" spans="1:14" x14ac:dyDescent="0.25">
      <c r="B126" s="85"/>
      <c r="C126" s="85"/>
    </row>
    <row r="127" spans="1:14" x14ac:dyDescent="0.25">
      <c r="B127" s="85"/>
      <c r="C127" s="85"/>
    </row>
    <row r="128" spans="1:14" x14ac:dyDescent="0.25">
      <c r="B128" s="85"/>
      <c r="C128" s="85"/>
    </row>
    <row r="129" spans="2:4" x14ac:dyDescent="0.25">
      <c r="B129" s="85"/>
      <c r="C129" s="94">
        <v>648061.66472</v>
      </c>
      <c r="D129" s="94">
        <v>176256.53768000001</v>
      </c>
    </row>
    <row r="130" spans="2:4" x14ac:dyDescent="0.25">
      <c r="B130" s="85"/>
      <c r="C130" s="93">
        <f>C129-C124</f>
        <v>-6011.6800000000512</v>
      </c>
      <c r="D130" s="93">
        <f>D129-D124</f>
        <v>-232860.84071999998</v>
      </c>
    </row>
    <row r="131" spans="2:4" x14ac:dyDescent="0.25">
      <c r="B131" s="85"/>
      <c r="C131" s="85"/>
    </row>
    <row r="132" spans="2:4" x14ac:dyDescent="0.25">
      <c r="B132" s="85"/>
      <c r="C132" s="85"/>
    </row>
    <row r="133" spans="2:4" x14ac:dyDescent="0.25">
      <c r="B133" s="85"/>
      <c r="C133" s="85"/>
    </row>
    <row r="134" spans="2:4" x14ac:dyDescent="0.25">
      <c r="B134" s="85"/>
      <c r="C134" s="85"/>
    </row>
    <row r="135" spans="2:4" x14ac:dyDescent="0.25">
      <c r="B135" s="85"/>
      <c r="C135" s="85"/>
    </row>
    <row r="136" spans="2:4" x14ac:dyDescent="0.25">
      <c r="B136" s="85"/>
      <c r="C136" s="85"/>
    </row>
    <row r="137" spans="2:4" x14ac:dyDescent="0.25">
      <c r="B137" s="85"/>
      <c r="C137" s="85"/>
    </row>
    <row r="138" spans="2:4" x14ac:dyDescent="0.25">
      <c r="B138" s="85"/>
      <c r="C138" s="85"/>
    </row>
    <row r="139" spans="2:4" x14ac:dyDescent="0.25">
      <c r="B139" s="85"/>
      <c r="C139" s="85"/>
    </row>
    <row r="140" spans="2:4" x14ac:dyDescent="0.25">
      <c r="B140" s="85"/>
      <c r="C140" s="85"/>
    </row>
    <row r="141" spans="2:4" x14ac:dyDescent="0.25">
      <c r="B141" s="85"/>
      <c r="C141" s="85"/>
    </row>
    <row r="142" spans="2:4" x14ac:dyDescent="0.25">
      <c r="B142" s="85"/>
      <c r="C142" s="85"/>
    </row>
    <row r="143" spans="2:4" x14ac:dyDescent="0.25">
      <c r="B143" s="85"/>
      <c r="C143" s="85"/>
    </row>
    <row r="144" spans="2:4" x14ac:dyDescent="0.25">
      <c r="B144" s="85"/>
      <c r="C144" s="85"/>
    </row>
    <row r="145" spans="2:3" x14ac:dyDescent="0.25">
      <c r="B145" s="85"/>
      <c r="C145" s="85"/>
    </row>
    <row r="146" spans="2:3" x14ac:dyDescent="0.25">
      <c r="B146" s="85"/>
      <c r="C146" s="85"/>
    </row>
    <row r="147" spans="2:3" x14ac:dyDescent="0.25">
      <c r="B147" s="85"/>
      <c r="C147" s="85"/>
    </row>
    <row r="148" spans="2:3" x14ac:dyDescent="0.25">
      <c r="B148" s="85"/>
      <c r="C148" s="85"/>
    </row>
    <row r="149" spans="2:3" x14ac:dyDescent="0.25">
      <c r="B149" s="85"/>
      <c r="C149" s="85"/>
    </row>
    <row r="150" spans="2:3" x14ac:dyDescent="0.25">
      <c r="B150" s="85"/>
      <c r="C150" s="85"/>
    </row>
    <row r="151" spans="2:3" x14ac:dyDescent="0.25">
      <c r="B151" s="85"/>
      <c r="C151" s="85"/>
    </row>
    <row r="152" spans="2:3" x14ac:dyDescent="0.25">
      <c r="B152" s="85"/>
      <c r="C152" s="85"/>
    </row>
    <row r="153" spans="2:3" x14ac:dyDescent="0.25">
      <c r="B153" s="85"/>
      <c r="C153" s="85"/>
    </row>
    <row r="154" spans="2:3" x14ac:dyDescent="0.25">
      <c r="B154" s="85"/>
      <c r="C154" s="85"/>
    </row>
    <row r="155" spans="2:3" x14ac:dyDescent="0.25">
      <c r="B155" s="85"/>
      <c r="C155" s="85"/>
    </row>
    <row r="156" spans="2:3" x14ac:dyDescent="0.25">
      <c r="B156" s="85"/>
      <c r="C156" s="85"/>
    </row>
    <row r="157" spans="2:3" x14ac:dyDescent="0.25">
      <c r="B157" s="85"/>
      <c r="C157" s="85"/>
    </row>
    <row r="158" spans="2:3" x14ac:dyDescent="0.25">
      <c r="B158" s="85"/>
      <c r="C158" s="85"/>
    </row>
    <row r="159" spans="2:3" x14ac:dyDescent="0.25">
      <c r="B159" s="85"/>
      <c r="C159" s="85"/>
    </row>
    <row r="160" spans="2:3" x14ac:dyDescent="0.25">
      <c r="B160" s="85"/>
      <c r="C160" s="85"/>
    </row>
    <row r="161" spans="2:3" x14ac:dyDescent="0.25">
      <c r="B161" s="85"/>
      <c r="C161" s="85"/>
    </row>
    <row r="162" spans="2:3" x14ac:dyDescent="0.25">
      <c r="B162" s="85"/>
      <c r="C162" s="85"/>
    </row>
    <row r="163" spans="2:3" x14ac:dyDescent="0.25">
      <c r="B163" s="85"/>
      <c r="C163" s="85"/>
    </row>
    <row r="164" spans="2:3" x14ac:dyDescent="0.25">
      <c r="B164" s="85"/>
      <c r="C164" s="85"/>
    </row>
    <row r="165" spans="2:3" x14ac:dyDescent="0.25">
      <c r="B165" s="85"/>
      <c r="C165" s="85"/>
    </row>
    <row r="166" spans="2:3" x14ac:dyDescent="0.25">
      <c r="B166" s="85"/>
      <c r="C166" s="85"/>
    </row>
    <row r="167" spans="2:3" x14ac:dyDescent="0.25">
      <c r="B167" s="85"/>
      <c r="C167" s="85"/>
    </row>
    <row r="168" spans="2:3" x14ac:dyDescent="0.25">
      <c r="B168" s="85"/>
      <c r="C168" s="85"/>
    </row>
    <row r="169" spans="2:3" x14ac:dyDescent="0.25">
      <c r="B169" s="85"/>
      <c r="C169" s="85"/>
    </row>
    <row r="170" spans="2:3" x14ac:dyDescent="0.25">
      <c r="B170" s="85"/>
      <c r="C170" s="85"/>
    </row>
    <row r="171" spans="2:3" x14ac:dyDescent="0.25">
      <c r="B171" s="85"/>
      <c r="C171" s="85"/>
    </row>
    <row r="172" spans="2:3" x14ac:dyDescent="0.25">
      <c r="B172" s="85"/>
      <c r="C172" s="85"/>
    </row>
    <row r="173" spans="2:3" x14ac:dyDescent="0.25">
      <c r="B173" s="85"/>
      <c r="C173" s="85"/>
    </row>
    <row r="174" spans="2:3" x14ac:dyDescent="0.25">
      <c r="B174" s="85"/>
      <c r="C174" s="85"/>
    </row>
    <row r="175" spans="2:3" x14ac:dyDescent="0.25">
      <c r="B175" s="85"/>
      <c r="C175" s="85"/>
    </row>
    <row r="176" spans="2:3" x14ac:dyDescent="0.25">
      <c r="B176" s="85"/>
      <c r="C176" s="85"/>
    </row>
    <row r="177" spans="2:3" x14ac:dyDescent="0.25">
      <c r="B177" s="85"/>
      <c r="C177" s="85"/>
    </row>
    <row r="178" spans="2:3" x14ac:dyDescent="0.25">
      <c r="B178" s="85"/>
      <c r="C178" s="85"/>
    </row>
    <row r="179" spans="2:3" x14ac:dyDescent="0.25">
      <c r="B179" s="85"/>
      <c r="C179" s="85"/>
    </row>
    <row r="180" spans="2:3" x14ac:dyDescent="0.25">
      <c r="B180" s="85"/>
      <c r="C180" s="85"/>
    </row>
    <row r="181" spans="2:3" x14ac:dyDescent="0.25">
      <c r="B181" s="85"/>
      <c r="C181" s="85"/>
    </row>
    <row r="182" spans="2:3" x14ac:dyDescent="0.25">
      <c r="B182" s="85"/>
      <c r="C182" s="85"/>
    </row>
    <row r="183" spans="2:3" x14ac:dyDescent="0.25">
      <c r="B183" s="85"/>
      <c r="C183" s="85"/>
    </row>
    <row r="184" spans="2:3" x14ac:dyDescent="0.25">
      <c r="B184" s="85"/>
      <c r="C184" s="85"/>
    </row>
    <row r="185" spans="2:3" x14ac:dyDescent="0.25">
      <c r="B185" s="85"/>
      <c r="C185" s="85"/>
    </row>
    <row r="186" spans="2:3" x14ac:dyDescent="0.25">
      <c r="B186" s="85"/>
      <c r="C186" s="85"/>
    </row>
    <row r="187" spans="2:3" x14ac:dyDescent="0.25">
      <c r="B187" s="85"/>
      <c r="C187" s="85"/>
    </row>
    <row r="188" spans="2:3" x14ac:dyDescent="0.25">
      <c r="B188" s="85"/>
      <c r="C188" s="85"/>
    </row>
    <row r="189" spans="2:3" x14ac:dyDescent="0.25">
      <c r="B189" s="85"/>
      <c r="C189" s="85"/>
    </row>
    <row r="190" spans="2:3" x14ac:dyDescent="0.25">
      <c r="B190" s="85"/>
      <c r="C190" s="85"/>
    </row>
    <row r="191" spans="2:3" x14ac:dyDescent="0.25">
      <c r="B191" s="85"/>
      <c r="C191" s="85"/>
    </row>
    <row r="192" spans="2:3" x14ac:dyDescent="0.25">
      <c r="B192" s="85"/>
      <c r="C192" s="85"/>
    </row>
    <row r="193" spans="2:3" x14ac:dyDescent="0.25">
      <c r="B193" s="85"/>
      <c r="C193" s="85"/>
    </row>
    <row r="194" spans="2:3" x14ac:dyDescent="0.25">
      <c r="B194" s="85"/>
      <c r="C194" s="85"/>
    </row>
    <row r="195" spans="2:3" x14ac:dyDescent="0.25">
      <c r="B195" s="85"/>
      <c r="C195" s="85"/>
    </row>
    <row r="196" spans="2:3" x14ac:dyDescent="0.25">
      <c r="B196" s="85"/>
      <c r="C196" s="85"/>
    </row>
    <row r="197" spans="2:3" x14ac:dyDescent="0.25">
      <c r="B197" s="85"/>
      <c r="C197" s="85"/>
    </row>
    <row r="198" spans="2:3" x14ac:dyDescent="0.25">
      <c r="B198" s="85"/>
      <c r="C198" s="85"/>
    </row>
    <row r="199" spans="2:3" x14ac:dyDescent="0.25">
      <c r="B199" s="85"/>
      <c r="C199" s="85"/>
    </row>
    <row r="200" spans="2:3" x14ac:dyDescent="0.25">
      <c r="B200" s="85"/>
      <c r="C200" s="85"/>
    </row>
    <row r="201" spans="2:3" x14ac:dyDescent="0.25">
      <c r="B201" s="85"/>
      <c r="C201" s="85"/>
    </row>
    <row r="202" spans="2:3" x14ac:dyDescent="0.25">
      <c r="B202" s="85"/>
      <c r="C202" s="85"/>
    </row>
    <row r="203" spans="2:3" x14ac:dyDescent="0.25">
      <c r="B203" s="85"/>
      <c r="C203" s="85"/>
    </row>
    <row r="204" spans="2:3" x14ac:dyDescent="0.25">
      <c r="B204" s="85"/>
      <c r="C204" s="85"/>
    </row>
    <row r="205" spans="2:3" x14ac:dyDescent="0.25">
      <c r="B205" s="85"/>
      <c r="C205" s="85"/>
    </row>
    <row r="206" spans="2:3" x14ac:dyDescent="0.25">
      <c r="B206" s="85"/>
      <c r="C206" s="85"/>
    </row>
    <row r="207" spans="2:3" x14ac:dyDescent="0.25">
      <c r="B207" s="85"/>
      <c r="C207" s="85"/>
    </row>
    <row r="208" spans="2:3" x14ac:dyDescent="0.25">
      <c r="B208" s="85"/>
      <c r="C208" s="85"/>
    </row>
    <row r="209" spans="2:3" x14ac:dyDescent="0.25">
      <c r="B209" s="85"/>
      <c r="C209" s="85"/>
    </row>
    <row r="210" spans="2:3" x14ac:dyDescent="0.25">
      <c r="B210" s="85"/>
      <c r="C210" s="85"/>
    </row>
    <row r="211" spans="2:3" x14ac:dyDescent="0.25">
      <c r="B211" s="85"/>
      <c r="C211" s="85"/>
    </row>
    <row r="212" spans="2:3" x14ac:dyDescent="0.25">
      <c r="B212" s="85"/>
      <c r="C212" s="85"/>
    </row>
    <row r="213" spans="2:3" x14ac:dyDescent="0.25">
      <c r="B213" s="85"/>
      <c r="C213" s="85"/>
    </row>
    <row r="214" spans="2:3" x14ac:dyDescent="0.25">
      <c r="B214" s="85"/>
      <c r="C214" s="85"/>
    </row>
    <row r="215" spans="2:3" x14ac:dyDescent="0.25">
      <c r="B215" s="85"/>
      <c r="C215" s="85"/>
    </row>
    <row r="216" spans="2:3" x14ac:dyDescent="0.25">
      <c r="B216" s="85"/>
      <c r="C216" s="85"/>
    </row>
    <row r="217" spans="2:3" x14ac:dyDescent="0.25">
      <c r="B217" s="85"/>
      <c r="C217" s="85"/>
    </row>
    <row r="218" spans="2:3" x14ac:dyDescent="0.25">
      <c r="B218" s="85"/>
      <c r="C218" s="85"/>
    </row>
    <row r="219" spans="2:3" x14ac:dyDescent="0.25">
      <c r="B219" s="85"/>
      <c r="C219" s="85"/>
    </row>
    <row r="220" spans="2:3" x14ac:dyDescent="0.25">
      <c r="B220" s="85"/>
      <c r="C220" s="85"/>
    </row>
    <row r="221" spans="2:3" x14ac:dyDescent="0.25">
      <c r="B221" s="85"/>
      <c r="C221" s="85"/>
    </row>
    <row r="222" spans="2:3" x14ac:dyDescent="0.25">
      <c r="B222" s="85"/>
      <c r="C222" s="85"/>
    </row>
    <row r="223" spans="2:3" x14ac:dyDescent="0.25">
      <c r="B223" s="85"/>
      <c r="C223" s="85"/>
    </row>
    <row r="224" spans="2:3" x14ac:dyDescent="0.25">
      <c r="B224" s="85"/>
      <c r="C224" s="85"/>
    </row>
    <row r="225" spans="2:3" x14ac:dyDescent="0.25">
      <c r="B225" s="85"/>
      <c r="C225" s="85"/>
    </row>
    <row r="226" spans="2:3" x14ac:dyDescent="0.25">
      <c r="B226" s="85"/>
      <c r="C226" s="85"/>
    </row>
    <row r="227" spans="2:3" x14ac:dyDescent="0.25">
      <c r="B227" s="85"/>
      <c r="C227" s="85"/>
    </row>
    <row r="228" spans="2:3" x14ac:dyDescent="0.25">
      <c r="B228" s="85"/>
      <c r="C228" s="85"/>
    </row>
    <row r="229" spans="2:3" x14ac:dyDescent="0.25">
      <c r="B229" s="85"/>
      <c r="C229" s="85"/>
    </row>
    <row r="230" spans="2:3" x14ac:dyDescent="0.25">
      <c r="B230" s="85"/>
      <c r="C230" s="85"/>
    </row>
    <row r="231" spans="2:3" x14ac:dyDescent="0.25">
      <c r="B231" s="85"/>
      <c r="C231" s="85"/>
    </row>
    <row r="232" spans="2:3" x14ac:dyDescent="0.25">
      <c r="B232" s="85"/>
      <c r="C232" s="85"/>
    </row>
    <row r="233" spans="2:3" x14ac:dyDescent="0.25">
      <c r="B233" s="85"/>
      <c r="C233" s="85"/>
    </row>
    <row r="234" spans="2:3" x14ac:dyDescent="0.25">
      <c r="B234" s="85"/>
      <c r="C234" s="85"/>
    </row>
    <row r="235" spans="2:3" x14ac:dyDescent="0.25">
      <c r="B235" s="85"/>
      <c r="C235" s="85"/>
    </row>
    <row r="236" spans="2:3" x14ac:dyDescent="0.25">
      <c r="B236" s="85"/>
      <c r="C236" s="85"/>
    </row>
    <row r="237" spans="2:3" x14ac:dyDescent="0.25">
      <c r="B237" s="85"/>
      <c r="C237" s="85"/>
    </row>
    <row r="238" spans="2:3" x14ac:dyDescent="0.25">
      <c r="B238" s="85"/>
      <c r="C238" s="85"/>
    </row>
    <row r="239" spans="2:3" x14ac:dyDescent="0.25">
      <c r="B239" s="85"/>
      <c r="C239" s="85"/>
    </row>
    <row r="240" spans="2:3" x14ac:dyDescent="0.25">
      <c r="B240" s="85"/>
      <c r="C240" s="85"/>
    </row>
    <row r="241" spans="2:3" x14ac:dyDescent="0.25">
      <c r="B241" s="85"/>
      <c r="C241" s="85"/>
    </row>
    <row r="242" spans="2:3" x14ac:dyDescent="0.25">
      <c r="B242" s="85"/>
      <c r="C242" s="85"/>
    </row>
    <row r="243" spans="2:3" x14ac:dyDescent="0.25">
      <c r="B243" s="85"/>
      <c r="C243" s="85"/>
    </row>
    <row r="244" spans="2:3" x14ac:dyDescent="0.25">
      <c r="B244" s="85"/>
      <c r="C244" s="85"/>
    </row>
    <row r="245" spans="2:3" x14ac:dyDescent="0.25">
      <c r="B245" s="85"/>
      <c r="C245" s="85"/>
    </row>
    <row r="246" spans="2:3" x14ac:dyDescent="0.25">
      <c r="B246" s="85"/>
      <c r="C246" s="85"/>
    </row>
    <row r="247" spans="2:3" x14ac:dyDescent="0.25">
      <c r="B247" s="85"/>
      <c r="C247" s="85"/>
    </row>
    <row r="248" spans="2:3" x14ac:dyDescent="0.25">
      <c r="B248" s="85"/>
      <c r="C248" s="85"/>
    </row>
    <row r="249" spans="2:3" x14ac:dyDescent="0.25">
      <c r="B249" s="85"/>
      <c r="C249" s="85"/>
    </row>
    <row r="250" spans="2:3" x14ac:dyDescent="0.25">
      <c r="B250" s="85"/>
      <c r="C250" s="85"/>
    </row>
    <row r="251" spans="2:3" x14ac:dyDescent="0.25">
      <c r="B251" s="85"/>
      <c r="C251" s="85"/>
    </row>
    <row r="252" spans="2:3" x14ac:dyDescent="0.25">
      <c r="B252" s="85"/>
      <c r="C252" s="85"/>
    </row>
    <row r="253" spans="2:3" x14ac:dyDescent="0.25">
      <c r="B253" s="85"/>
      <c r="C253" s="85"/>
    </row>
    <row r="254" spans="2:3" x14ac:dyDescent="0.25">
      <c r="B254" s="85"/>
      <c r="C254" s="85"/>
    </row>
    <row r="255" spans="2:3" x14ac:dyDescent="0.25">
      <c r="B255" s="85"/>
      <c r="C255" s="85"/>
    </row>
    <row r="256" spans="2:3" x14ac:dyDescent="0.25">
      <c r="B256" s="85"/>
      <c r="C256" s="85"/>
    </row>
    <row r="257" spans="2:3" x14ac:dyDescent="0.25">
      <c r="B257" s="85"/>
      <c r="C257" s="85"/>
    </row>
    <row r="258" spans="2:3" x14ac:dyDescent="0.25">
      <c r="B258" s="85"/>
      <c r="C258" s="85"/>
    </row>
    <row r="259" spans="2:3" x14ac:dyDescent="0.25">
      <c r="B259" s="85"/>
      <c r="C259" s="85"/>
    </row>
    <row r="260" spans="2:3" x14ac:dyDescent="0.25">
      <c r="B260" s="85"/>
      <c r="C260" s="85"/>
    </row>
    <row r="261" spans="2:3" x14ac:dyDescent="0.25">
      <c r="B261" s="85"/>
      <c r="C261" s="85"/>
    </row>
    <row r="262" spans="2:3" x14ac:dyDescent="0.25">
      <c r="B262" s="85"/>
      <c r="C262" s="85"/>
    </row>
    <row r="263" spans="2:3" x14ac:dyDescent="0.25">
      <c r="B263" s="85"/>
      <c r="C263" s="85"/>
    </row>
    <row r="264" spans="2:3" x14ac:dyDescent="0.25">
      <c r="B264" s="85"/>
      <c r="C264" s="85"/>
    </row>
    <row r="265" spans="2:3" x14ac:dyDescent="0.25">
      <c r="B265" s="85"/>
      <c r="C265" s="85"/>
    </row>
    <row r="266" spans="2:3" x14ac:dyDescent="0.25">
      <c r="B266" s="85"/>
      <c r="C266" s="85"/>
    </row>
    <row r="267" spans="2:3" x14ac:dyDescent="0.25">
      <c r="B267" s="85"/>
      <c r="C267" s="85"/>
    </row>
    <row r="268" spans="2:3" x14ac:dyDescent="0.25">
      <c r="B268" s="85"/>
      <c r="C268" s="85"/>
    </row>
    <row r="269" spans="2:3" x14ac:dyDescent="0.25">
      <c r="B269" s="85"/>
      <c r="C269" s="85"/>
    </row>
    <row r="270" spans="2:3" x14ac:dyDescent="0.25">
      <c r="B270" s="85"/>
      <c r="C270" s="85"/>
    </row>
    <row r="271" spans="2:3" x14ac:dyDescent="0.25">
      <c r="B271" s="85"/>
      <c r="C271" s="85"/>
    </row>
    <row r="272" spans="2:3" x14ac:dyDescent="0.25">
      <c r="B272" s="85"/>
      <c r="C272" s="85"/>
    </row>
    <row r="273" spans="2:3" x14ac:dyDescent="0.25">
      <c r="B273" s="85"/>
      <c r="C273" s="85"/>
    </row>
    <row r="274" spans="2:3" x14ac:dyDescent="0.25">
      <c r="B274" s="85"/>
      <c r="C274" s="85"/>
    </row>
    <row r="275" spans="2:3" x14ac:dyDescent="0.25">
      <c r="B275" s="85"/>
      <c r="C275" s="85"/>
    </row>
    <row r="276" spans="2:3" x14ac:dyDescent="0.25">
      <c r="B276" s="85"/>
      <c r="C276" s="85"/>
    </row>
    <row r="277" spans="2:3" x14ac:dyDescent="0.25">
      <c r="B277" s="85"/>
      <c r="C277" s="85"/>
    </row>
    <row r="278" spans="2:3" x14ac:dyDescent="0.25">
      <c r="B278" s="85"/>
      <c r="C278" s="85"/>
    </row>
    <row r="279" spans="2:3" x14ac:dyDescent="0.25">
      <c r="B279" s="85"/>
      <c r="C279" s="85"/>
    </row>
    <row r="280" spans="2:3" x14ac:dyDescent="0.25">
      <c r="B280" s="85"/>
      <c r="C280" s="85"/>
    </row>
    <row r="281" spans="2:3" x14ac:dyDescent="0.25">
      <c r="B281" s="85"/>
      <c r="C281" s="85"/>
    </row>
    <row r="282" spans="2:3" x14ac:dyDescent="0.25">
      <c r="B282" s="85"/>
      <c r="C282" s="85"/>
    </row>
    <row r="283" spans="2:3" x14ac:dyDescent="0.25">
      <c r="B283" s="85"/>
      <c r="C283" s="85"/>
    </row>
  </sheetData>
  <mergeCells count="4">
    <mergeCell ref="B1:E1"/>
    <mergeCell ref="B3:C3"/>
    <mergeCell ref="A4:E4"/>
    <mergeCell ref="A5:C5"/>
  </mergeCells>
  <pageMargins left="0.70866141732283505" right="0.15748031496063" top="0.43307086614173201" bottom="7.8740157480315001E-2" header="0.15748031496063" footer="0.15748031496063"/>
  <pageSetup paperSize="9" scale="71" fitToHeight="0" orientation="portrait" useFirstPageNumber="1" r:id="rId1"/>
  <headerFooter alignWithMargins="0">
    <oddHeader>&amp;R&amp;P</oddHeader>
  </headerFooter>
  <rowBreaks count="3" manualBreakCount="3">
    <brk id="34" max="4" man="1"/>
    <brk id="90" max="4" man="1"/>
    <brk id="11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1</cp:lastModifiedBy>
  <cp:lastPrinted>2024-09-05T10:33:45Z</cp:lastPrinted>
  <dcterms:created xsi:type="dcterms:W3CDTF">2019-11-01T08:52:00Z</dcterms:created>
  <dcterms:modified xsi:type="dcterms:W3CDTF">2024-09-05T11:00:21Z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44D2B89D05B64653834FF618FB5699A9_12</vt:lpwstr>
  </property>
  <property fmtid="{D5CDD505-2E9C-101B-9397-08002B2CF9AE}" pid="3" name="KSOProductBuildVer">
    <vt:lpwstr>1049-12.2.0.13215</vt:lpwstr>
  </property>
</Properties>
</file>