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4" yWindow="468" windowWidth="12252" windowHeight="8880"/>
  </bookViews>
  <sheets>
    <sheet name="ПР11" sheetId="1" r:id="rId1"/>
    <sheet name="Лист1" sheetId="2" r:id="rId2"/>
    <sheet name="Лист2" sheetId="3" r:id="rId3"/>
  </sheets>
  <definedNames>
    <definedName name="_xlnm.Print_Area" localSheetId="0">ПР11!$A$1:$J$67</definedName>
  </definedNames>
  <calcPr calcId="144525"/>
</workbook>
</file>

<file path=xl/calcChain.xml><?xml version="1.0" encoding="utf-8"?>
<calcChain xmlns="http://schemas.openxmlformats.org/spreadsheetml/2006/main">
  <c r="H16" i="1" l="1"/>
  <c r="H14" i="1"/>
  <c r="H31" i="1" l="1"/>
  <c r="G40" i="1" l="1"/>
  <c r="H53" i="1"/>
  <c r="H35" i="1"/>
  <c r="H52" i="1"/>
  <c r="G50" i="1"/>
  <c r="J52" i="1"/>
  <c r="J41" i="1"/>
  <c r="J56" i="1"/>
  <c r="G41" i="1" l="1"/>
  <c r="H25" i="1" l="1"/>
  <c r="F63" i="1"/>
  <c r="G63" i="1" s="1"/>
  <c r="J64" i="1" l="1"/>
  <c r="J39" i="1"/>
  <c r="J60" i="1"/>
  <c r="J59" i="1"/>
  <c r="J58" i="1"/>
  <c r="J57" i="1"/>
  <c r="J42" i="1"/>
  <c r="J38" i="1" l="1"/>
  <c r="J37" i="1"/>
  <c r="J36" i="1"/>
  <c r="J40" i="1"/>
  <c r="G43" i="1"/>
  <c r="J45" i="1"/>
  <c r="J24" i="1" l="1"/>
  <c r="J31" i="1"/>
  <c r="J35" i="1"/>
  <c r="J48" i="1"/>
  <c r="J49" i="1"/>
  <c r="J51" i="1"/>
  <c r="J54" i="1"/>
  <c r="J55" i="1"/>
  <c r="J61" i="1"/>
  <c r="J62" i="1"/>
  <c r="J63" i="1"/>
  <c r="J50" i="1" l="1"/>
  <c r="F14" i="1"/>
  <c r="F25" i="1"/>
  <c r="J25" i="1" s="1"/>
  <c r="H21" i="1"/>
  <c r="J14" i="1" l="1"/>
  <c r="H13" i="1"/>
  <c r="J21" i="1"/>
  <c r="G31" i="1"/>
  <c r="G35" i="1"/>
  <c r="G44" i="1"/>
  <c r="G49" i="1"/>
  <c r="G51" i="1"/>
  <c r="G52" i="1"/>
  <c r="G60" i="1"/>
  <c r="G61" i="1"/>
  <c r="G62" i="1"/>
  <c r="F59" i="1"/>
  <c r="G59" i="1" s="1"/>
  <c r="F48" i="1"/>
  <c r="G48" i="1" s="1"/>
</calcChain>
</file>

<file path=xl/sharedStrings.xml><?xml version="1.0" encoding="utf-8"?>
<sst xmlns="http://schemas.openxmlformats.org/spreadsheetml/2006/main" count="183" uniqueCount="174">
  <si>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</si>
  <si>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</si>
  <si>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</si>
  <si>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</si>
  <si>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ЦСР</t>
  </si>
  <si>
    <t>004 0700 01000 00000</t>
  </si>
  <si>
    <t>01000 00000</t>
  </si>
  <si>
    <t>04000 00000</t>
  </si>
  <si>
    <t>05000 00000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</si>
  <si>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</si>
  <si>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</si>
  <si>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</si>
  <si>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</si>
  <si>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</si>
  <si>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</si>
  <si>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</si>
  <si>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</si>
  <si>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</si>
  <si>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</si>
  <si>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</si>
  <si>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</si>
  <si>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23000 00000</t>
  </si>
  <si>
    <t>Бюджет   на         2016 год</t>
  </si>
  <si>
    <t>№ п/п</t>
  </si>
  <si>
    <t>03000 00000</t>
  </si>
  <si>
    <t>004 0700 03000 00000</t>
  </si>
  <si>
    <t>Бюджет с изменениями  на 2016 год</t>
  </si>
  <si>
    <t>измнения (+,-)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</si>
  <si>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</si>
  <si>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</si>
  <si>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</si>
  <si>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</si>
  <si>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</si>
  <si>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</si>
  <si>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</si>
  <si>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</si>
  <si>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</si>
  <si>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</si>
  <si>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</si>
  <si>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</si>
  <si>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</si>
  <si>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</si>
  <si>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</si>
  <si>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</si>
  <si>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</si>
  <si>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</si>
  <si>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</si>
  <si>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</si>
  <si>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</si>
  <si>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</si>
  <si>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</si>
  <si>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</si>
  <si>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</si>
  <si>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</si>
  <si>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Подпрограмма "Развитие малого и среднего предпринимательства"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</si>
  <si>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</si>
  <si>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</si>
  <si>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</si>
  <si>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</si>
  <si>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</si>
  <si>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</si>
  <si>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                                                                                                                    к Решению Хурала представителей </t>
  </si>
  <si>
    <t>Подпрограмма "Дети чабанов"</t>
  </si>
  <si>
    <t>004 0702 01800 00000</t>
  </si>
  <si>
    <t>004 0702  02001 00000</t>
  </si>
  <si>
    <t>02001 00000</t>
  </si>
  <si>
    <t>004 0702 20000 00000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</si>
  <si>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</si>
  <si>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</si>
  <si>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</si>
  <si>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</si>
  <si>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</si>
  <si>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007 1000 04000 00000</t>
  </si>
  <si>
    <t>007 1003 04200 00000</t>
  </si>
  <si>
    <t>04200 00000</t>
  </si>
  <si>
    <t>007 1003 04100 00000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</si>
  <si>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</si>
  <si>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</si>
  <si>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</si>
  <si>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</si>
  <si>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</si>
  <si>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</si>
  <si>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</si>
  <si>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 xml:space="preserve">003 0405 06400 00000     </t>
  </si>
  <si>
    <t xml:space="preserve">06400 00000   </t>
  </si>
  <si>
    <t>806  0412 08000 00000</t>
  </si>
  <si>
    <t>08000 00000</t>
  </si>
  <si>
    <t>08100 00000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</si>
  <si>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</si>
  <si>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</si>
  <si>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</si>
  <si>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</si>
  <si>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</si>
  <si>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</si>
  <si>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806 0909 15000 00000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</si>
  <si>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</si>
  <si>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</si>
  <si>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</si>
  <si>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</si>
  <si>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</si>
  <si>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</si>
  <si>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</si>
  <si>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</si>
  <si>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</si>
  <si>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806 0409 17000 00000</t>
  </si>
  <si>
    <t>007 1006 19000 00000</t>
  </si>
  <si>
    <t>806 0314 24000 00000</t>
  </si>
  <si>
    <t>005 0801 25000 00000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</si>
  <si>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</si>
  <si>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</si>
  <si>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806 0314 28000 00000</t>
  </si>
  <si>
    <t>806 0314 29000 00000</t>
  </si>
  <si>
    <t>290010 00000</t>
  </si>
  <si>
    <t>3100000000</t>
  </si>
  <si>
    <t>806 0412 3100000000</t>
  </si>
  <si>
    <t>Наименование муниципальных программ</t>
  </si>
  <si>
    <t>2500000000</t>
  </si>
  <si>
    <t>806  0412 08100 00000</t>
  </si>
  <si>
    <t>2400 000000</t>
  </si>
  <si>
    <t>809 0909 14000 00000</t>
  </si>
  <si>
    <t>Муниципальная программа " Профилактика преступлений  и иных правонарушений в Монгун-Тайгинском кожууне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</si>
  <si>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</si>
  <si>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</si>
  <si>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>Муниципальная программа "Развитие градостроительства и земельно отношений и градостроительства  Монгун-Тайгинском кожууне на 2020-2022годы"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</si>
  <si>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</si>
  <si>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</si>
  <si>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</si>
  <si>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</si>
  <si>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</si>
  <si>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</si>
  <si>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</si>
  <si>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образования в Монгун-Тайгинском кожууне на 2021-2025годы"</t>
  </si>
  <si>
    <t>Муниципальная программа "Вакцинопрофилактика инфекционных болезней в  Монгун-Тайгинском кожууне" на 2021-2023 годы</t>
  </si>
  <si>
    <t>Муниципальная программа " Развитие государственных языков в Републике Тыва  в Монгун-Тайгинском кожууне на 2022-2024 годы"</t>
  </si>
  <si>
    <t xml:space="preserve">Подрограмма "Социальная поддержка семьи и детей </t>
  </si>
  <si>
    <t>Подрограмма "Социальная поддержка  старшего поколения, ветеранов и инвалидов, иных категорий граждан</t>
  </si>
  <si>
    <t>Подпрограмма "Развитие под отрасли  живодноводства и растениеводства,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</si>
  <si>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"</t>
  </si>
  <si>
    <t xml:space="preserve">Подпрограмма "Обеспечение  мероприятий по профилактике и предупреждение нападения волков на домащних животных и для проведения облавы на волков </t>
  </si>
  <si>
    <t>Подпрограмма  "Мелиорация земель в Монгун-Тайгинском районе Республики Тыва";</t>
  </si>
  <si>
    <t>Муниципальной программа «Создание благоприятных условий для ведения бизнеса в Монгун-Тайгинском кожууне на 2021-2023 годы»</t>
  </si>
  <si>
    <t>Муниципальная программа " Профилактика безнадзорности правонарушений среди несовершеннолетних "Поддрежи подростка"на 2022-2024 годы"</t>
  </si>
  <si>
    <t>Муниципальная программа " Жилищно-коммунального хозяйство на 2022-2024 годы Монгун-Тайгинского кожууна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</si>
  <si>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2021-2023 годы"</t>
  </si>
  <si>
    <t>Муниципальная программа "Повышение безопасности дорожного движения в Монгун-Тайгинском кожууне на 2022-2024 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</si>
  <si>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2022-2024 годы"</t>
  </si>
  <si>
    <t>Подрограмма "Безопасность образовательных организаций"</t>
  </si>
  <si>
    <t>005 0801  054000000</t>
  </si>
  <si>
    <t>806 0310 09000 00000</t>
  </si>
  <si>
    <t>806 0503 23000 00000</t>
  </si>
  <si>
    <t>Приложение   № 11</t>
  </si>
  <si>
    <t>ожмс</t>
  </si>
  <si>
    <t>Муниципальная программа "Создание условий для обеспечения доступным комфортным жильем селького населения в Монгун-Тайгинском районе" на 2021-2023 годы</t>
  </si>
  <si>
    <t>сх</t>
  </si>
  <si>
    <t>Муниципальная программа Создание условий для обеспечения доступным и комфортным жильем  сельского населения  «Монгун-Тайгинский кожуун Республики Тыва» на 2021 – 2025 годы</t>
  </si>
  <si>
    <t>003 0501 07000 00000</t>
  </si>
  <si>
    <t>806 1004 22000 00000</t>
  </si>
  <si>
    <t xml:space="preserve">на 2023 год и на плановый период 2024 и 2025 годов"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</si>
  <si>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2023 год</t>
  </si>
  <si>
    <t>Бюджет на 2023 год</t>
  </si>
  <si>
    <t>Муниципальная программа "Патриотическое воспитание несовершенолетних, обучающихся в Монгун-Тайгинском районе, на 2023-2025 годы"</t>
  </si>
  <si>
    <t>Муниципальная программа "Государственная анти алкогольная и анти наркотическая программа Монгун-Тайгинского кожууна на 2021-2023 годы.</t>
  </si>
  <si>
    <t>Муниципальная программа "Использование  и охрана земель на территории Монгун-Тайгинского кожууна Республики Тыва " на 2022-2024 годы</t>
  </si>
  <si>
    <t>Муниципальная программа "Развитие коренных малочисленных народов Севера и Сибири Дальнего Востока Российской Федерации проживающих в Монгун-Тайгинском  кожууна Республики Тыва " на 2023-2025 годы</t>
  </si>
  <si>
    <t>Муниципальная программа "Развитие системы  молодежной политики в Монгун-Тайгинском кожууне Республики Тыва " на 2023-2025 годы</t>
  </si>
  <si>
    <t>.04000 00000</t>
  </si>
  <si>
    <t>.11000 00000</t>
  </si>
  <si>
    <t>.806 0605 1100300100</t>
  </si>
  <si>
    <t>.806 0707 0400100190</t>
  </si>
  <si>
    <t>.806 0412 3200000000</t>
  </si>
  <si>
    <t>.32000 00000</t>
  </si>
  <si>
    <t>Всего</t>
  </si>
  <si>
    <t xml:space="preserve">                            № ___     от"___"________2022 года</t>
  </si>
  <si>
    <t>"Об утверждении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</si>
</sst>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98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right" vertical="center"/>
    </xf>
    <xf numFmtId="0" fontId="3" fillId="3" borderId="1" xfId="0" applyFont="1" applyFill="1" applyBorder="1"/>
    <xf numFmtId="165" fontId="3" fillId="3" borderId="1" xfId="0" applyNumberFormat="1" applyFont="1" applyFill="1" applyBorder="1"/>
    <xf numFmtId="0" fontId="3" fillId="3" borderId="0" xfId="0" applyFont="1" applyFill="1"/>
    <xf numFmtId="0" fontId="7" fillId="2" borderId="0" xfId="0" applyFont="1" applyFill="1" applyAlignment="1">
      <alignment horizontal="left" wrapText="1"/>
    </xf>
    <xf numFmtId="0" fontId="9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/>
    </xf>
    <xf numFmtId="166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4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right" vertical="center"/>
    </xf>
    <xf numFmtId="0" fontId="3" fillId="2" borderId="0" xfId="0" applyFont="1" applyFill="1" applyBorder="1"/>
    <xf numFmtId="0" fontId="3" fillId="2" borderId="0" xfId="0" applyFont="1" applyFill="1"/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view="pageBreakPreview" zoomScaleSheetLayoutView="100" workbookViewId="0">
      <selection activeCell="A5" sqref="A5:J5"/>
    </sheetView>
  </sheetViews>
  <sheetFormatPr defaultColWidth="9.109375" defaultRowHeight="13.8" x14ac:dyDescent="0.3"/>
  <cols>
    <col min="1" max="1" width="5" style="2" customWidth="1"/>
    <col min="2" max="2" width="6.33203125" style="2" customWidth="1"/>
    <col min="3" max="3" width="28.44140625" style="2" customWidth="1"/>
    <col min="4" max="4" width="57.5546875" style="2" customWidth="1"/>
    <col min="5" max="5" width="14.88671875" style="2" customWidth="1"/>
    <col min="6" max="6" width="14.44140625" style="10" hidden="1" customWidth="1"/>
    <col min="7" max="7" width="13.44140625" style="3" hidden="1" customWidth="1"/>
    <col min="8" max="8" width="19" style="66" customWidth="1"/>
    <col min="9" max="9" width="11.109375" style="2" hidden="1" customWidth="1"/>
    <col min="10" max="10" width="12" style="2" hidden="1" customWidth="1"/>
    <col min="11" max="11" width="11.33203125" style="2" bestFit="1" customWidth="1"/>
    <col min="12" max="16384" width="9.109375" style="2"/>
  </cols>
  <sheetData>
    <row r="1" spans="1:12" x14ac:dyDescent="0.3">
      <c r="A1" s="87" t="s">
        <v>150</v>
      </c>
      <c r="B1" s="87"/>
      <c r="C1" s="87"/>
      <c r="D1" s="87"/>
      <c r="E1" s="87"/>
      <c r="F1" s="87"/>
      <c r="G1" s="87"/>
      <c r="H1" s="87"/>
      <c r="I1" s="87"/>
      <c r="J1" s="87"/>
      <c r="K1" s="1"/>
      <c r="L1" s="1"/>
    </row>
    <row r="2" spans="1:12" x14ac:dyDescent="0.3">
      <c r="A2" s="3"/>
      <c r="B2" s="3"/>
      <c r="C2" s="3"/>
      <c r="D2" s="87" t="s">
        <v>61</v>
      </c>
      <c r="E2" s="87"/>
      <c r="F2" s="87"/>
      <c r="G2" s="87"/>
      <c r="H2" s="87"/>
      <c r="I2" s="87"/>
      <c r="J2" s="87"/>
      <c r="K2" s="1"/>
      <c r="L2" s="1"/>
    </row>
    <row r="3" spans="1:12" x14ac:dyDescent="0.3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1"/>
      <c r="L3" s="1"/>
    </row>
    <row r="4" spans="1:12" x14ac:dyDescent="0.3">
      <c r="A4" s="87" t="s">
        <v>173</v>
      </c>
      <c r="B4" s="87"/>
      <c r="C4" s="87"/>
      <c r="D4" s="87"/>
      <c r="E4" s="87"/>
      <c r="F4" s="87"/>
      <c r="G4" s="87"/>
      <c r="H4" s="87"/>
      <c r="I4" s="87"/>
      <c r="J4" s="87"/>
      <c r="K4" s="1"/>
      <c r="L4" s="1"/>
    </row>
    <row r="5" spans="1:12" x14ac:dyDescent="0.3">
      <c r="A5" s="87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1"/>
      <c r="L5" s="1"/>
    </row>
    <row r="6" spans="1:12" x14ac:dyDescent="0.3">
      <c r="A6" s="87" t="s">
        <v>157</v>
      </c>
      <c r="B6" s="87"/>
      <c r="C6" s="87"/>
      <c r="D6" s="87"/>
      <c r="E6" s="87"/>
      <c r="F6" s="87"/>
      <c r="G6" s="87"/>
      <c r="H6" s="87"/>
      <c r="I6" s="87"/>
      <c r="J6" s="87"/>
      <c r="K6" s="1"/>
      <c r="L6" s="1"/>
    </row>
    <row r="7" spans="1:12" ht="15" customHeight="1" x14ac:dyDescent="0.3">
      <c r="A7" s="4"/>
      <c r="B7" s="4"/>
      <c r="C7" s="4"/>
      <c r="D7" s="87" t="s">
        <v>172</v>
      </c>
      <c r="E7" s="87"/>
      <c r="F7" s="87"/>
      <c r="G7" s="87"/>
      <c r="H7" s="87"/>
      <c r="I7" s="87"/>
      <c r="J7" s="87"/>
      <c r="K7" s="1"/>
      <c r="L7" s="1"/>
    </row>
    <row r="8" spans="1:12" x14ac:dyDescent="0.3">
      <c r="A8" s="4"/>
      <c r="B8" s="4"/>
      <c r="C8" s="4"/>
      <c r="D8" s="4"/>
      <c r="E8" s="4"/>
      <c r="F8" s="5"/>
      <c r="G8" s="4"/>
      <c r="H8" s="60"/>
      <c r="I8" s="1"/>
      <c r="J8" s="1"/>
      <c r="K8" s="1"/>
      <c r="L8" s="1"/>
    </row>
    <row r="9" spans="1:12" ht="15.75" customHeight="1" x14ac:dyDescent="0.3">
      <c r="A9" s="91" t="s">
        <v>158</v>
      </c>
      <c r="B9" s="92"/>
      <c r="C9" s="92"/>
      <c r="D9" s="92"/>
      <c r="E9" s="92"/>
      <c r="F9" s="92"/>
      <c r="G9" s="92"/>
      <c r="H9" s="92"/>
    </row>
    <row r="10" spans="1:12" ht="15.75" customHeight="1" x14ac:dyDescent="0.3">
      <c r="A10" s="92"/>
      <c r="B10" s="92"/>
      <c r="C10" s="92"/>
      <c r="D10" s="92"/>
      <c r="E10" s="92"/>
      <c r="F10" s="92"/>
      <c r="G10" s="92"/>
      <c r="H10" s="92"/>
    </row>
    <row r="11" spans="1:12" x14ac:dyDescent="0.3">
      <c r="A11" s="6"/>
      <c r="B11" s="6"/>
      <c r="C11" s="6"/>
      <c r="D11" s="6"/>
      <c r="E11" s="6"/>
      <c r="F11" s="2"/>
      <c r="G11" s="7"/>
      <c r="H11" s="61" t="s">
        <v>2</v>
      </c>
    </row>
    <row r="12" spans="1:12" s="10" customFormat="1" ht="48" customHeight="1" x14ac:dyDescent="0.3">
      <c r="A12" s="13"/>
      <c r="B12" s="13" t="s">
        <v>23</v>
      </c>
      <c r="C12" s="13" t="s">
        <v>3</v>
      </c>
      <c r="D12" s="13" t="s">
        <v>115</v>
      </c>
      <c r="E12" s="13" t="s">
        <v>4</v>
      </c>
      <c r="F12" s="14" t="s">
        <v>22</v>
      </c>
      <c r="G12" s="15" t="s">
        <v>27</v>
      </c>
      <c r="H12" s="62" t="s">
        <v>159</v>
      </c>
      <c r="I12" s="9" t="s">
        <v>27</v>
      </c>
      <c r="J12" s="8" t="s">
        <v>26</v>
      </c>
    </row>
    <row r="13" spans="1:12" s="10" customFormat="1" ht="26.4" customHeight="1" x14ac:dyDescent="0.3">
      <c r="A13" s="76"/>
      <c r="B13" s="76"/>
      <c r="C13" s="96" t="s">
        <v>171</v>
      </c>
      <c r="D13" s="97"/>
      <c r="E13" s="13"/>
      <c r="F13" s="14"/>
      <c r="G13" s="15"/>
      <c r="H13" s="77">
        <f>H14+H23+H24+H25+H30+H31+H34+H35+H40+H40+H41+H43+H44+H45+H46+H47+H48+H49+H51+H53+H58+H59+H60+H61+H62+H63+H64+H65+H66+H67</f>
        <v>556797.70199999993</v>
      </c>
      <c r="I13" s="9"/>
      <c r="J13" s="8"/>
    </row>
    <row r="14" spans="1:12" ht="27.6" x14ac:dyDescent="0.3">
      <c r="A14" s="93"/>
      <c r="B14" s="82">
        <v>1</v>
      </c>
      <c r="C14" s="18" t="s">
        <v>5</v>
      </c>
      <c r="D14" s="26" t="s">
        <v>131</v>
      </c>
      <c r="E14" s="19" t="s">
        <v>6</v>
      </c>
      <c r="F14" s="20">
        <f>198758.96-2940</f>
        <v>195818.96</v>
      </c>
      <c r="G14" s="20">
        <v>5753.683</v>
      </c>
      <c r="H14" s="63">
        <f>SUM(H15:H22)</f>
        <v>385101.68300000002</v>
      </c>
      <c r="I14" s="11">
        <v>7000</v>
      </c>
      <c r="J14" s="12">
        <f>H14+I14</f>
        <v>392101.68300000002</v>
      </c>
    </row>
    <row r="15" spans="1:12" ht="14.4" x14ac:dyDescent="0.3">
      <c r="A15" s="94"/>
      <c r="B15" s="83"/>
      <c r="C15" s="21" t="s">
        <v>33</v>
      </c>
      <c r="D15" s="22" t="s">
        <v>31</v>
      </c>
      <c r="E15" s="23" t="s">
        <v>29</v>
      </c>
      <c r="F15" s="24"/>
      <c r="G15" s="24"/>
      <c r="H15" s="63">
        <v>124477.497</v>
      </c>
      <c r="I15" s="11"/>
      <c r="J15" s="12"/>
    </row>
    <row r="16" spans="1:12" ht="14.4" x14ac:dyDescent="0.3">
      <c r="A16" s="94"/>
      <c r="B16" s="83"/>
      <c r="C16" s="21" t="s">
        <v>30</v>
      </c>
      <c r="D16" s="22" t="s">
        <v>32</v>
      </c>
      <c r="E16" s="17" t="s">
        <v>28</v>
      </c>
      <c r="F16" s="24"/>
      <c r="G16" s="24"/>
      <c r="H16" s="63">
        <f>238327.455-H19-H20-H22-H23-H24</f>
        <v>235438.45499999999</v>
      </c>
      <c r="I16" s="11"/>
      <c r="J16" s="12"/>
    </row>
    <row r="17" spans="1:11" ht="27.6" x14ac:dyDescent="0.3">
      <c r="A17" s="94"/>
      <c r="B17" s="83"/>
      <c r="C17" s="21" t="s">
        <v>35</v>
      </c>
      <c r="D17" s="22" t="s">
        <v>34</v>
      </c>
      <c r="E17" s="17" t="s">
        <v>36</v>
      </c>
      <c r="F17" s="24"/>
      <c r="G17" s="24"/>
      <c r="H17" s="63">
        <v>14729.581</v>
      </c>
      <c r="I17" s="11"/>
      <c r="J17" s="12"/>
    </row>
    <row r="18" spans="1:11" ht="14.4" x14ac:dyDescent="0.3">
      <c r="A18" s="94"/>
      <c r="B18" s="83"/>
      <c r="C18" s="21" t="s">
        <v>38</v>
      </c>
      <c r="D18" s="22" t="s">
        <v>37</v>
      </c>
      <c r="E18" s="17" t="s">
        <v>39</v>
      </c>
      <c r="F18" s="24"/>
      <c r="G18" s="24"/>
      <c r="H18" s="63">
        <v>7875.15</v>
      </c>
      <c r="I18" s="11"/>
      <c r="J18" s="12"/>
    </row>
    <row r="19" spans="1:11" ht="14.4" x14ac:dyDescent="0.3">
      <c r="A19" s="94"/>
      <c r="B19" s="83"/>
      <c r="C19" s="21" t="s">
        <v>40</v>
      </c>
      <c r="D19" s="22" t="s">
        <v>146</v>
      </c>
      <c r="E19" s="17" t="s">
        <v>41</v>
      </c>
      <c r="F19" s="24"/>
      <c r="G19" s="24"/>
      <c r="H19" s="63">
        <v>575</v>
      </c>
      <c r="I19" s="11"/>
      <c r="J19" s="12"/>
    </row>
    <row r="20" spans="1:11" ht="27.6" x14ac:dyDescent="0.3">
      <c r="A20" s="94"/>
      <c r="B20" s="83"/>
      <c r="C20" s="21" t="s">
        <v>43</v>
      </c>
      <c r="D20" s="22" t="s">
        <v>42</v>
      </c>
      <c r="E20" s="17" t="s">
        <v>44</v>
      </c>
      <c r="F20" s="24"/>
      <c r="G20" s="24"/>
      <c r="H20" s="63">
        <v>102</v>
      </c>
      <c r="I20" s="11"/>
      <c r="J20" s="12"/>
    </row>
    <row r="21" spans="1:11" ht="45" hidden="1" customHeight="1" x14ac:dyDescent="0.3">
      <c r="A21" s="94"/>
      <c r="B21" s="83"/>
      <c r="C21" s="21" t="s">
        <v>25</v>
      </c>
      <c r="D21" s="22" t="s">
        <v>20</v>
      </c>
      <c r="E21" s="23" t="s">
        <v>24</v>
      </c>
      <c r="F21" s="24">
        <v>100</v>
      </c>
      <c r="G21" s="24">
        <v>-100</v>
      </c>
      <c r="H21" s="64">
        <f>F21+G21</f>
        <v>0</v>
      </c>
      <c r="I21" s="11"/>
      <c r="J21" s="12">
        <f t="shared" ref="J21" si="0">H21+I21</f>
        <v>0</v>
      </c>
    </row>
    <row r="22" spans="1:11" ht="14.4" x14ac:dyDescent="0.3">
      <c r="A22" s="95"/>
      <c r="B22" s="84"/>
      <c r="C22" s="21" t="s">
        <v>63</v>
      </c>
      <c r="D22" s="22" t="s">
        <v>62</v>
      </c>
      <c r="E22" s="17" t="s">
        <v>45</v>
      </c>
      <c r="F22" s="24"/>
      <c r="G22" s="24"/>
      <c r="H22" s="63">
        <v>1904</v>
      </c>
      <c r="I22" s="11"/>
      <c r="J22" s="12"/>
      <c r="K22" s="54"/>
    </row>
    <row r="23" spans="1:11" ht="41.4" x14ac:dyDescent="0.3">
      <c r="A23" s="25"/>
      <c r="B23" s="25">
        <v>2</v>
      </c>
      <c r="C23" s="21" t="s">
        <v>66</v>
      </c>
      <c r="D23" s="26" t="s">
        <v>160</v>
      </c>
      <c r="E23" s="17" t="s">
        <v>45</v>
      </c>
      <c r="F23" s="24"/>
      <c r="G23" s="24"/>
      <c r="H23" s="63">
        <v>228</v>
      </c>
      <c r="I23" s="11"/>
      <c r="J23" s="12"/>
    </row>
    <row r="24" spans="1:11" ht="41.4" x14ac:dyDescent="0.3">
      <c r="A24" s="25"/>
      <c r="B24" s="25">
        <v>3</v>
      </c>
      <c r="C24" s="21" t="s">
        <v>64</v>
      </c>
      <c r="D24" s="26" t="s">
        <v>133</v>
      </c>
      <c r="E24" s="17" t="s">
        <v>65</v>
      </c>
      <c r="F24" s="24">
        <v>0</v>
      </c>
      <c r="G24" s="24">
        <v>100</v>
      </c>
      <c r="H24" s="63">
        <v>80</v>
      </c>
      <c r="I24" s="11"/>
      <c r="J24" s="12">
        <f>H24+I24</f>
        <v>80</v>
      </c>
    </row>
    <row r="25" spans="1:11" ht="36.6" customHeight="1" x14ac:dyDescent="0.3">
      <c r="A25" s="82"/>
      <c r="B25" s="82">
        <v>4</v>
      </c>
      <c r="C25" s="27" t="s">
        <v>68</v>
      </c>
      <c r="D25" s="26" t="s">
        <v>124</v>
      </c>
      <c r="E25" s="23" t="s">
        <v>8</v>
      </c>
      <c r="F25" s="24">
        <f>25691.6+50</f>
        <v>25741.599999999999</v>
      </c>
      <c r="G25" s="24">
        <v>200</v>
      </c>
      <c r="H25" s="63">
        <f>H26+H27+H28+H29</f>
        <v>71260.354999999996</v>
      </c>
      <c r="I25" s="11">
        <v>683.63</v>
      </c>
      <c r="J25" s="12">
        <f>H25+I25</f>
        <v>71943.985000000001</v>
      </c>
    </row>
    <row r="26" spans="1:11" ht="22.8" customHeight="1" x14ac:dyDescent="0.3">
      <c r="A26" s="83"/>
      <c r="B26" s="83"/>
      <c r="C26" s="27" t="s">
        <v>49</v>
      </c>
      <c r="D26" s="22" t="s">
        <v>47</v>
      </c>
      <c r="E26" s="17" t="s">
        <v>52</v>
      </c>
      <c r="F26" s="24"/>
      <c r="G26" s="24"/>
      <c r="H26" s="78">
        <v>15284.87</v>
      </c>
      <c r="I26" s="11"/>
      <c r="J26" s="12"/>
    </row>
    <row r="27" spans="1:11" ht="27.6" x14ac:dyDescent="0.3">
      <c r="A27" s="83"/>
      <c r="B27" s="83"/>
      <c r="C27" s="27" t="s">
        <v>50</v>
      </c>
      <c r="D27" s="22" t="s">
        <v>48</v>
      </c>
      <c r="E27" s="17" t="s">
        <v>53</v>
      </c>
      <c r="F27" s="24"/>
      <c r="G27" s="24"/>
      <c r="H27" s="78">
        <v>24740.880000000001</v>
      </c>
      <c r="I27" s="11"/>
      <c r="J27" s="12"/>
    </row>
    <row r="28" spans="1:11" ht="14.4" x14ac:dyDescent="0.3">
      <c r="A28" s="84"/>
      <c r="B28" s="83"/>
      <c r="C28" s="27" t="s">
        <v>71</v>
      </c>
      <c r="D28" s="22" t="s">
        <v>46</v>
      </c>
      <c r="E28" s="17" t="s">
        <v>51</v>
      </c>
      <c r="F28" s="24"/>
      <c r="G28" s="24"/>
      <c r="H28" s="63">
        <v>29644.799999999999</v>
      </c>
      <c r="I28" s="11"/>
      <c r="J28" s="12"/>
    </row>
    <row r="29" spans="1:11" ht="36.6" customHeight="1" x14ac:dyDescent="0.3">
      <c r="A29" s="28"/>
      <c r="B29" s="83"/>
      <c r="C29" s="27" t="s">
        <v>147</v>
      </c>
      <c r="D29" s="29" t="s">
        <v>69</v>
      </c>
      <c r="E29" s="17" t="s">
        <v>70</v>
      </c>
      <c r="F29" s="24"/>
      <c r="G29" s="24"/>
      <c r="H29" s="63">
        <v>1589.8050000000001</v>
      </c>
      <c r="I29" s="11"/>
      <c r="J29" s="12"/>
    </row>
    <row r="30" spans="1:11" ht="56.25" customHeight="1" x14ac:dyDescent="0.3">
      <c r="A30" s="33"/>
      <c r="B30" s="33">
        <v>5</v>
      </c>
      <c r="C30" s="51" t="s">
        <v>107</v>
      </c>
      <c r="D30" s="26" t="s">
        <v>125</v>
      </c>
      <c r="E30" s="17" t="s">
        <v>116</v>
      </c>
      <c r="F30" s="24"/>
      <c r="G30" s="24"/>
      <c r="H30" s="63">
        <v>100</v>
      </c>
      <c r="I30" s="11"/>
      <c r="J30" s="12"/>
    </row>
    <row r="31" spans="1:11" ht="45" customHeight="1" x14ac:dyDescent="0.3">
      <c r="A31" s="82"/>
      <c r="B31" s="82">
        <v>6</v>
      </c>
      <c r="C31" s="21" t="s">
        <v>72</v>
      </c>
      <c r="D31" s="26" t="s">
        <v>128</v>
      </c>
      <c r="E31" s="23" t="s">
        <v>7</v>
      </c>
      <c r="F31" s="24">
        <v>46987.199999999997</v>
      </c>
      <c r="G31" s="24">
        <f t="shared" ref="G31:G62" si="1">H31-F31</f>
        <v>31478.800000000003</v>
      </c>
      <c r="H31" s="31">
        <f>H32+H33</f>
        <v>78466</v>
      </c>
      <c r="I31" s="11">
        <v>-1720.7</v>
      </c>
      <c r="J31" s="12">
        <f>H31+I31</f>
        <v>76745.3</v>
      </c>
    </row>
    <row r="32" spans="1:11" ht="27.6" x14ac:dyDescent="0.3">
      <c r="A32" s="83"/>
      <c r="B32" s="83"/>
      <c r="C32" s="21" t="s">
        <v>73</v>
      </c>
      <c r="D32" s="30" t="s">
        <v>135</v>
      </c>
      <c r="E32" s="17" t="s">
        <v>74</v>
      </c>
      <c r="F32" s="24"/>
      <c r="G32" s="24"/>
      <c r="H32" s="31">
        <v>5717</v>
      </c>
      <c r="I32" s="11"/>
      <c r="J32" s="12"/>
    </row>
    <row r="33" spans="1:13" ht="14.4" x14ac:dyDescent="0.3">
      <c r="A33" s="84"/>
      <c r="B33" s="84"/>
      <c r="C33" s="21" t="s">
        <v>75</v>
      </c>
      <c r="D33" s="30" t="s">
        <v>134</v>
      </c>
      <c r="E33" s="17" t="s">
        <v>76</v>
      </c>
      <c r="F33" s="24"/>
      <c r="G33" s="24"/>
      <c r="H33" s="31">
        <v>72749</v>
      </c>
      <c r="I33" s="11"/>
      <c r="J33" s="12"/>
    </row>
    <row r="34" spans="1:13" ht="27.6" x14ac:dyDescent="0.3">
      <c r="A34" s="33"/>
      <c r="B34" s="33">
        <v>7</v>
      </c>
      <c r="C34" s="21" t="s">
        <v>105</v>
      </c>
      <c r="D34" s="26" t="s">
        <v>129</v>
      </c>
      <c r="E34" s="17" t="s">
        <v>18</v>
      </c>
      <c r="F34" s="24"/>
      <c r="G34" s="24"/>
      <c r="H34" s="31">
        <v>30</v>
      </c>
      <c r="I34" s="11"/>
      <c r="J34" s="12"/>
    </row>
    <row r="35" spans="1:13" ht="55.2" x14ac:dyDescent="0.3">
      <c r="A35" s="82"/>
      <c r="B35" s="82">
        <v>8</v>
      </c>
      <c r="C35" s="51" t="s">
        <v>77</v>
      </c>
      <c r="D35" s="26" t="s">
        <v>122</v>
      </c>
      <c r="E35" s="23" t="s">
        <v>78</v>
      </c>
      <c r="F35" s="24">
        <v>93.04</v>
      </c>
      <c r="G35" s="24">
        <f t="shared" si="1"/>
        <v>716.96</v>
      </c>
      <c r="H35" s="31">
        <f>H36+H37+H38+H39</f>
        <v>810</v>
      </c>
      <c r="I35" s="11"/>
      <c r="J35" s="12">
        <f t="shared" ref="J35:J42" si="2">H35+I35</f>
        <v>810</v>
      </c>
    </row>
    <row r="36" spans="1:13" ht="41.4" x14ac:dyDescent="0.3">
      <c r="A36" s="83"/>
      <c r="B36" s="83"/>
      <c r="C36" s="21" t="s">
        <v>77</v>
      </c>
      <c r="D36" s="22" t="s">
        <v>136</v>
      </c>
      <c r="E36" s="23" t="s">
        <v>78</v>
      </c>
      <c r="F36" s="24"/>
      <c r="G36" s="24"/>
      <c r="H36" s="31">
        <v>728</v>
      </c>
      <c r="I36" s="11"/>
      <c r="J36" s="12">
        <f t="shared" si="2"/>
        <v>728</v>
      </c>
    </row>
    <row r="37" spans="1:13" ht="27.6" hidden="1" customHeight="1" x14ac:dyDescent="0.3">
      <c r="A37" s="83"/>
      <c r="B37" s="83"/>
      <c r="C37" s="21" t="s">
        <v>79</v>
      </c>
      <c r="D37" s="22" t="s">
        <v>137</v>
      </c>
      <c r="E37" s="23" t="s">
        <v>80</v>
      </c>
      <c r="F37" s="24"/>
      <c r="G37" s="24"/>
      <c r="H37" s="31">
        <v>0</v>
      </c>
      <c r="I37" s="11"/>
      <c r="J37" s="12">
        <f t="shared" si="2"/>
        <v>0</v>
      </c>
    </row>
    <row r="38" spans="1:13" ht="41.4" x14ac:dyDescent="0.3">
      <c r="A38" s="84"/>
      <c r="B38" s="84"/>
      <c r="C38" s="21" t="s">
        <v>81</v>
      </c>
      <c r="D38" s="22" t="s">
        <v>138</v>
      </c>
      <c r="E38" s="23" t="s">
        <v>82</v>
      </c>
      <c r="F38" s="24"/>
      <c r="G38" s="24"/>
      <c r="H38" s="31">
        <v>82</v>
      </c>
      <c r="I38" s="11"/>
      <c r="J38" s="12">
        <f t="shared" si="2"/>
        <v>82</v>
      </c>
    </row>
    <row r="39" spans="1:13" ht="30.6" hidden="1" customHeight="1" x14ac:dyDescent="0.3">
      <c r="A39" s="32"/>
      <c r="B39" s="32"/>
      <c r="C39" s="21" t="s">
        <v>83</v>
      </c>
      <c r="D39" s="22" t="s">
        <v>139</v>
      </c>
      <c r="E39" s="23" t="s">
        <v>84</v>
      </c>
      <c r="F39" s="24"/>
      <c r="G39" s="24"/>
      <c r="H39" s="31">
        <v>0</v>
      </c>
      <c r="I39" s="11"/>
      <c r="J39" s="12">
        <f t="shared" si="2"/>
        <v>0</v>
      </c>
    </row>
    <row r="40" spans="1:13" ht="41.4" x14ac:dyDescent="0.3">
      <c r="A40" s="25"/>
      <c r="B40" s="68">
        <v>9</v>
      </c>
      <c r="C40" s="51" t="s">
        <v>155</v>
      </c>
      <c r="D40" s="53" t="s">
        <v>152</v>
      </c>
      <c r="E40" s="23" t="s">
        <v>19</v>
      </c>
      <c r="F40" s="24">
        <v>75</v>
      </c>
      <c r="G40" s="24">
        <f t="shared" ref="G40" si="3">H40-F40</f>
        <v>125</v>
      </c>
      <c r="H40" s="63">
        <v>200</v>
      </c>
      <c r="I40" s="11">
        <v>-166.96</v>
      </c>
      <c r="J40" s="12">
        <f t="shared" si="2"/>
        <v>33.039999999999992</v>
      </c>
      <c r="K40" s="2" t="s">
        <v>153</v>
      </c>
      <c r="M40" s="52"/>
    </row>
    <row r="41" spans="1:13" ht="49.8" customHeight="1" x14ac:dyDescent="0.3">
      <c r="A41" s="88"/>
      <c r="B41" s="85">
        <v>10</v>
      </c>
      <c r="C41" s="44" t="s">
        <v>85</v>
      </c>
      <c r="D41" s="26" t="s">
        <v>140</v>
      </c>
      <c r="E41" s="45" t="s">
        <v>86</v>
      </c>
      <c r="F41" s="46">
        <v>300</v>
      </c>
      <c r="G41" s="46">
        <f t="shared" si="1"/>
        <v>0</v>
      </c>
      <c r="H41" s="31">
        <v>300</v>
      </c>
      <c r="I41" s="11"/>
      <c r="J41" s="12">
        <f t="shared" si="2"/>
        <v>300</v>
      </c>
    </row>
    <row r="42" spans="1:13" ht="24.6" customHeight="1" x14ac:dyDescent="0.3">
      <c r="A42" s="89"/>
      <c r="B42" s="86"/>
      <c r="C42" s="44" t="s">
        <v>117</v>
      </c>
      <c r="D42" s="42" t="s">
        <v>54</v>
      </c>
      <c r="E42" s="45" t="s">
        <v>87</v>
      </c>
      <c r="F42" s="46"/>
      <c r="G42" s="46"/>
      <c r="H42" s="31">
        <v>300</v>
      </c>
      <c r="I42" s="11"/>
      <c r="J42" s="12">
        <f t="shared" si="2"/>
        <v>300</v>
      </c>
    </row>
    <row r="43" spans="1:13" ht="74.400000000000006" customHeight="1" x14ac:dyDescent="0.3">
      <c r="A43" s="89"/>
      <c r="B43" s="50">
        <v>11</v>
      </c>
      <c r="C43" s="21" t="s">
        <v>148</v>
      </c>
      <c r="D43" s="47" t="s">
        <v>121</v>
      </c>
      <c r="E43" s="23" t="s">
        <v>9</v>
      </c>
      <c r="F43" s="24">
        <v>150</v>
      </c>
      <c r="G43" s="24">
        <f t="shared" si="1"/>
        <v>2627.5639999999999</v>
      </c>
      <c r="H43" s="31">
        <v>2777.5639999999999</v>
      </c>
      <c r="I43" s="11"/>
      <c r="J43" s="12"/>
    </row>
    <row r="44" spans="1:13" ht="47.25" customHeight="1" x14ac:dyDescent="0.3">
      <c r="A44" s="90"/>
      <c r="B44" s="50">
        <v>12</v>
      </c>
      <c r="C44" s="21" t="s">
        <v>88</v>
      </c>
      <c r="D44" s="26" t="s">
        <v>120</v>
      </c>
      <c r="E44" s="23" t="s">
        <v>10</v>
      </c>
      <c r="F44" s="24">
        <v>115</v>
      </c>
      <c r="G44" s="24">
        <f t="shared" si="1"/>
        <v>173</v>
      </c>
      <c r="H44" s="31">
        <v>288</v>
      </c>
      <c r="I44" s="11"/>
      <c r="J44" s="12"/>
    </row>
    <row r="45" spans="1:13" ht="55.2" x14ac:dyDescent="0.3">
      <c r="A45" s="25"/>
      <c r="B45" s="25">
        <v>13</v>
      </c>
      <c r="C45" s="21" t="s">
        <v>106</v>
      </c>
      <c r="D45" s="48" t="s">
        <v>141</v>
      </c>
      <c r="E45" s="23" t="s">
        <v>118</v>
      </c>
      <c r="F45" s="24"/>
      <c r="G45" s="24"/>
      <c r="H45" s="31">
        <v>60</v>
      </c>
      <c r="I45" s="11"/>
      <c r="J45" s="12">
        <f>H43+I45</f>
        <v>2777.5639999999999</v>
      </c>
    </row>
    <row r="46" spans="1:13" ht="42.75" customHeight="1" x14ac:dyDescent="0.3">
      <c r="A46" s="25"/>
      <c r="B46" s="25">
        <v>14</v>
      </c>
      <c r="C46" s="21" t="s">
        <v>110</v>
      </c>
      <c r="D46" s="43" t="s">
        <v>108</v>
      </c>
      <c r="E46" s="23" t="s">
        <v>109</v>
      </c>
      <c r="F46" s="24"/>
      <c r="G46" s="24"/>
      <c r="H46" s="31">
        <v>70</v>
      </c>
      <c r="I46" s="11"/>
      <c r="J46" s="12"/>
    </row>
    <row r="47" spans="1:13" ht="42.75" customHeight="1" x14ac:dyDescent="0.3">
      <c r="A47" s="25"/>
      <c r="B47" s="25">
        <v>15</v>
      </c>
      <c r="C47" s="21" t="s">
        <v>111</v>
      </c>
      <c r="D47" s="49" t="s">
        <v>161</v>
      </c>
      <c r="E47" s="23" t="s">
        <v>112</v>
      </c>
      <c r="F47" s="24"/>
      <c r="G47" s="24"/>
      <c r="H47" s="31">
        <v>55</v>
      </c>
      <c r="I47" s="11"/>
      <c r="J47" s="12"/>
    </row>
    <row r="48" spans="1:13" ht="41.4" x14ac:dyDescent="0.3">
      <c r="A48" s="25"/>
      <c r="B48" s="25">
        <v>16</v>
      </c>
      <c r="C48" s="21" t="s">
        <v>89</v>
      </c>
      <c r="D48" s="48" t="s">
        <v>142</v>
      </c>
      <c r="E48" s="23" t="s">
        <v>90</v>
      </c>
      <c r="F48" s="24">
        <f>55413.2+198.49</f>
        <v>55611.689999999995</v>
      </c>
      <c r="G48" s="24">
        <f t="shared" si="1"/>
        <v>-53431.689999999995</v>
      </c>
      <c r="H48" s="31">
        <v>2180</v>
      </c>
      <c r="I48" s="11"/>
      <c r="J48" s="12">
        <f>H44+I48</f>
        <v>288</v>
      </c>
    </row>
    <row r="49" spans="1:11" ht="55.2" x14ac:dyDescent="0.3">
      <c r="A49" s="25"/>
      <c r="B49" s="25">
        <v>17</v>
      </c>
      <c r="C49" s="21" t="s">
        <v>91</v>
      </c>
      <c r="D49" s="48" t="s">
        <v>143</v>
      </c>
      <c r="E49" s="23" t="s">
        <v>11</v>
      </c>
      <c r="F49" s="24">
        <v>10</v>
      </c>
      <c r="G49" s="24">
        <f t="shared" si="1"/>
        <v>10</v>
      </c>
      <c r="H49" s="31">
        <v>20</v>
      </c>
      <c r="I49" s="11">
        <v>7799.99</v>
      </c>
      <c r="J49" s="12">
        <f>H48+I49</f>
        <v>9979.99</v>
      </c>
    </row>
    <row r="50" spans="1:11" ht="41.4" hidden="1" x14ac:dyDescent="0.3">
      <c r="A50" s="25"/>
      <c r="B50" s="25">
        <v>13</v>
      </c>
      <c r="C50" s="35" t="s">
        <v>92</v>
      </c>
      <c r="D50" s="26" t="s">
        <v>55</v>
      </c>
      <c r="E50" s="36" t="s">
        <v>93</v>
      </c>
      <c r="F50" s="37">
        <v>726.3</v>
      </c>
      <c r="G50" s="37">
        <f t="shared" si="1"/>
        <v>-726.3</v>
      </c>
      <c r="H50" s="31">
        <v>0</v>
      </c>
      <c r="I50" s="11"/>
      <c r="J50" s="12" t="e">
        <f>#REF!+I50</f>
        <v>#REF!</v>
      </c>
    </row>
    <row r="51" spans="1:11" ht="41.4" x14ac:dyDescent="0.3">
      <c r="A51" s="25"/>
      <c r="B51" s="25">
        <v>18</v>
      </c>
      <c r="C51" s="21" t="s">
        <v>94</v>
      </c>
      <c r="D51" s="48" t="s">
        <v>132</v>
      </c>
      <c r="E51" s="23" t="s">
        <v>13</v>
      </c>
      <c r="F51" s="24">
        <v>50</v>
      </c>
      <c r="G51" s="24">
        <f t="shared" si="1"/>
        <v>10</v>
      </c>
      <c r="H51" s="31">
        <v>60</v>
      </c>
      <c r="I51" s="11"/>
      <c r="J51" s="12">
        <f t="shared" ref="J51:J63" si="4">H49+I51</f>
        <v>20</v>
      </c>
    </row>
    <row r="52" spans="1:11" s="40" customFormat="1" ht="41.4" hidden="1" x14ac:dyDescent="0.3">
      <c r="A52" s="34"/>
      <c r="B52" s="34">
        <v>18</v>
      </c>
      <c r="C52" s="21" t="s">
        <v>95</v>
      </c>
      <c r="D52" s="26" t="s">
        <v>126</v>
      </c>
      <c r="E52" s="23" t="s">
        <v>14</v>
      </c>
      <c r="F52" s="24">
        <v>150</v>
      </c>
      <c r="G52" s="24">
        <f t="shared" si="1"/>
        <v>120</v>
      </c>
      <c r="H52" s="31">
        <f>H54+H57+H55+H56</f>
        <v>270</v>
      </c>
      <c r="I52" s="38"/>
      <c r="J52" s="39">
        <f t="shared" si="4"/>
        <v>0</v>
      </c>
    </row>
    <row r="53" spans="1:11" s="40" customFormat="1" ht="41.4" x14ac:dyDescent="0.3">
      <c r="A53" s="67"/>
      <c r="B53" s="79">
        <v>19</v>
      </c>
      <c r="C53" s="21" t="s">
        <v>95</v>
      </c>
      <c r="D53" s="26" t="s">
        <v>126</v>
      </c>
      <c r="E53" s="23" t="s">
        <v>14</v>
      </c>
      <c r="F53" s="24"/>
      <c r="G53" s="24"/>
      <c r="H53" s="31">
        <f>H54+H55+H56+H57</f>
        <v>270</v>
      </c>
      <c r="I53" s="38"/>
      <c r="J53" s="39"/>
    </row>
    <row r="54" spans="1:11" ht="14.4" x14ac:dyDescent="0.3">
      <c r="A54" s="25"/>
      <c r="B54" s="80"/>
      <c r="C54" s="21" t="s">
        <v>96</v>
      </c>
      <c r="D54" s="22" t="s">
        <v>56</v>
      </c>
      <c r="E54" s="23" t="s">
        <v>97</v>
      </c>
      <c r="F54" s="24"/>
      <c r="G54" s="24"/>
      <c r="H54" s="31">
        <v>6.6</v>
      </c>
      <c r="I54" s="11"/>
      <c r="J54" s="12">
        <f>H51+I54</f>
        <v>60</v>
      </c>
    </row>
    <row r="55" spans="1:11" ht="14.4" x14ac:dyDescent="0.3">
      <c r="A55" s="25"/>
      <c r="B55" s="80"/>
      <c r="C55" s="21" t="s">
        <v>98</v>
      </c>
      <c r="D55" s="22" t="s">
        <v>57</v>
      </c>
      <c r="E55" s="23" t="s">
        <v>99</v>
      </c>
      <c r="F55" s="24"/>
      <c r="G55" s="24"/>
      <c r="H55" s="31">
        <v>250</v>
      </c>
      <c r="I55" s="11"/>
      <c r="J55" s="12">
        <f>H52+I55</f>
        <v>270</v>
      </c>
    </row>
    <row r="56" spans="1:11" ht="14.4" x14ac:dyDescent="0.3">
      <c r="A56" s="25"/>
      <c r="B56" s="80"/>
      <c r="C56" s="21" t="s">
        <v>100</v>
      </c>
      <c r="D56" s="22" t="s">
        <v>58</v>
      </c>
      <c r="E56" s="23" t="s">
        <v>101</v>
      </c>
      <c r="F56" s="24"/>
      <c r="G56" s="24"/>
      <c r="H56" s="31">
        <v>6.7</v>
      </c>
      <c r="I56" s="11"/>
      <c r="J56" s="12">
        <f t="shared" si="4"/>
        <v>6.6</v>
      </c>
    </row>
    <row r="57" spans="1:11" ht="14.4" x14ac:dyDescent="0.3">
      <c r="A57" s="25"/>
      <c r="B57" s="81"/>
      <c r="C57" s="21" t="s">
        <v>102</v>
      </c>
      <c r="D57" s="22" t="s">
        <v>59</v>
      </c>
      <c r="E57" s="23" t="s">
        <v>103</v>
      </c>
      <c r="F57" s="24"/>
      <c r="G57" s="24"/>
      <c r="H57" s="31">
        <v>6.7</v>
      </c>
      <c r="I57" s="11"/>
      <c r="J57" s="12">
        <f t="shared" si="4"/>
        <v>250</v>
      </c>
    </row>
    <row r="58" spans="1:11" ht="41.4" x14ac:dyDescent="0.3">
      <c r="A58" s="25"/>
      <c r="B58" s="25">
        <v>20</v>
      </c>
      <c r="C58" s="21" t="s">
        <v>119</v>
      </c>
      <c r="D58" s="26" t="s">
        <v>127</v>
      </c>
      <c r="E58" s="16" t="s">
        <v>12</v>
      </c>
      <c r="F58" s="24"/>
      <c r="G58" s="24"/>
      <c r="H58" s="31">
        <v>80</v>
      </c>
      <c r="I58" s="11"/>
      <c r="J58" s="12">
        <f t="shared" si="4"/>
        <v>6.7</v>
      </c>
    </row>
    <row r="59" spans="1:11" ht="41.4" x14ac:dyDescent="0.3">
      <c r="A59" s="25"/>
      <c r="B59" s="25">
        <v>21</v>
      </c>
      <c r="C59" s="21" t="s">
        <v>104</v>
      </c>
      <c r="D59" s="26" t="s">
        <v>144</v>
      </c>
      <c r="E59" s="23" t="s">
        <v>15</v>
      </c>
      <c r="F59" s="24">
        <f>2300-388.49</f>
        <v>1911.51</v>
      </c>
      <c r="G59" s="24">
        <f t="shared" si="1"/>
        <v>7298.49</v>
      </c>
      <c r="H59" s="31">
        <v>9210</v>
      </c>
      <c r="I59" s="11"/>
      <c r="J59" s="12">
        <f t="shared" si="4"/>
        <v>6.7</v>
      </c>
    </row>
    <row r="60" spans="1:11" ht="69" x14ac:dyDescent="0.3">
      <c r="A60" s="25"/>
      <c r="B60" s="25">
        <v>22</v>
      </c>
      <c r="C60" s="21" t="s">
        <v>16</v>
      </c>
      <c r="D60" s="26" t="s">
        <v>145</v>
      </c>
      <c r="E60" s="23" t="s">
        <v>17</v>
      </c>
      <c r="F60" s="24">
        <v>159</v>
      </c>
      <c r="G60" s="24">
        <f t="shared" si="1"/>
        <v>841</v>
      </c>
      <c r="H60" s="31">
        <v>1000</v>
      </c>
      <c r="I60" s="11"/>
      <c r="J60" s="12">
        <f t="shared" si="4"/>
        <v>80</v>
      </c>
    </row>
    <row r="61" spans="1:11" ht="55.8" x14ac:dyDescent="0.3">
      <c r="A61" s="25"/>
      <c r="B61" s="25">
        <v>23</v>
      </c>
      <c r="C61" s="21" t="s">
        <v>149</v>
      </c>
      <c r="D61" s="41" t="s">
        <v>60</v>
      </c>
      <c r="E61" s="23" t="s">
        <v>21</v>
      </c>
      <c r="F61" s="24">
        <v>50</v>
      </c>
      <c r="G61" s="24">
        <f t="shared" si="1"/>
        <v>-8</v>
      </c>
      <c r="H61" s="31">
        <v>42</v>
      </c>
      <c r="I61" s="11"/>
      <c r="J61" s="12">
        <f t="shared" si="4"/>
        <v>9210</v>
      </c>
    </row>
    <row r="62" spans="1:11" ht="56.25" customHeight="1" x14ac:dyDescent="0.3">
      <c r="A62" s="25"/>
      <c r="B62" s="25">
        <v>24</v>
      </c>
      <c r="C62" s="21" t="s">
        <v>156</v>
      </c>
      <c r="D62" s="59" t="s">
        <v>154</v>
      </c>
      <c r="E62" s="23" t="s">
        <v>19</v>
      </c>
      <c r="F62" s="24">
        <v>75</v>
      </c>
      <c r="G62" s="24">
        <f t="shared" si="1"/>
        <v>2889.1</v>
      </c>
      <c r="H62" s="63">
        <v>2964.1</v>
      </c>
      <c r="I62" s="11"/>
      <c r="J62" s="12">
        <f t="shared" si="4"/>
        <v>1000</v>
      </c>
      <c r="K62" s="2" t="s">
        <v>151</v>
      </c>
    </row>
    <row r="63" spans="1:11" ht="41.4" x14ac:dyDescent="0.3">
      <c r="A63" s="25"/>
      <c r="B63" s="25">
        <v>25</v>
      </c>
      <c r="C63" s="21" t="s">
        <v>67</v>
      </c>
      <c r="D63" s="26" t="s">
        <v>130</v>
      </c>
      <c r="E63" s="23" t="s">
        <v>24</v>
      </c>
      <c r="F63" s="24">
        <f>270+190</f>
        <v>460</v>
      </c>
      <c r="G63" s="24">
        <f t="shared" ref="G63" si="5">H63-F63</f>
        <v>-160</v>
      </c>
      <c r="H63" s="31">
        <v>300</v>
      </c>
      <c r="I63" s="11"/>
      <c r="J63" s="12">
        <f t="shared" si="4"/>
        <v>42</v>
      </c>
    </row>
    <row r="64" spans="1:11" ht="45" customHeight="1" x14ac:dyDescent="0.3">
      <c r="A64" s="25"/>
      <c r="B64" s="25">
        <v>26</v>
      </c>
      <c r="C64" s="21" t="s">
        <v>114</v>
      </c>
      <c r="D64" s="43" t="s">
        <v>123</v>
      </c>
      <c r="E64" s="23" t="s">
        <v>113</v>
      </c>
      <c r="F64" s="24"/>
      <c r="G64" s="24"/>
      <c r="H64" s="31">
        <v>550</v>
      </c>
      <c r="I64" s="12"/>
      <c r="J64" s="12" t="e">
        <f>#REF!+I64</f>
        <v>#REF!</v>
      </c>
    </row>
    <row r="65" spans="1:11" ht="42" x14ac:dyDescent="0.3">
      <c r="A65" s="11"/>
      <c r="B65" s="73">
        <v>27</v>
      </c>
      <c r="C65" s="74" t="s">
        <v>167</v>
      </c>
      <c r="D65" s="70" t="s">
        <v>162</v>
      </c>
      <c r="E65" s="72" t="s">
        <v>166</v>
      </c>
      <c r="F65" s="71"/>
      <c r="G65" s="71"/>
      <c r="H65" s="75">
        <v>5</v>
      </c>
    </row>
    <row r="66" spans="1:11" ht="55.8" x14ac:dyDescent="0.3">
      <c r="A66" s="11"/>
      <c r="B66" s="73">
        <v>28</v>
      </c>
      <c r="C66" s="73" t="s">
        <v>169</v>
      </c>
      <c r="D66" s="70" t="s">
        <v>163</v>
      </c>
      <c r="E66" s="71" t="s">
        <v>170</v>
      </c>
      <c r="F66" s="71"/>
      <c r="G66" s="71"/>
      <c r="H66" s="75">
        <v>20</v>
      </c>
      <c r="I66" s="55"/>
      <c r="J66" s="55"/>
      <c r="K66" s="55"/>
    </row>
    <row r="67" spans="1:11" ht="48" customHeight="1" x14ac:dyDescent="0.3">
      <c r="A67" s="11"/>
      <c r="B67" s="73">
        <v>29</v>
      </c>
      <c r="C67" s="51" t="s">
        <v>168</v>
      </c>
      <c r="D67" s="70" t="s">
        <v>164</v>
      </c>
      <c r="E67" s="72" t="s">
        <v>165</v>
      </c>
      <c r="F67" s="71"/>
      <c r="G67" s="71"/>
      <c r="H67" s="75">
        <v>70</v>
      </c>
      <c r="I67" s="55"/>
      <c r="J67" s="55"/>
      <c r="K67" s="55"/>
    </row>
    <row r="68" spans="1:11" ht="14.4" customHeight="1" x14ac:dyDescent="0.3">
      <c r="C68" s="58"/>
      <c r="D68" s="69"/>
      <c r="E68" s="69"/>
      <c r="F68" s="69"/>
      <c r="G68" s="69"/>
      <c r="H68" s="69"/>
      <c r="I68" s="55"/>
      <c r="J68" s="55"/>
      <c r="K68" s="55"/>
    </row>
    <row r="69" spans="1:11" x14ac:dyDescent="0.3">
      <c r="C69" s="55"/>
      <c r="D69" s="55"/>
      <c r="E69" s="55"/>
      <c r="F69" s="56"/>
      <c r="G69" s="57"/>
      <c r="H69" s="65"/>
      <c r="I69" s="55"/>
      <c r="J69" s="55"/>
      <c r="K69" s="55"/>
    </row>
    <row r="70" spans="1:11" x14ac:dyDescent="0.3">
      <c r="C70" s="55"/>
      <c r="D70" s="55"/>
      <c r="E70" s="55"/>
      <c r="F70" s="56"/>
      <c r="G70" s="57"/>
      <c r="H70" s="65"/>
      <c r="I70" s="55"/>
      <c r="J70" s="55"/>
      <c r="K70" s="55"/>
    </row>
    <row r="71" spans="1:11" x14ac:dyDescent="0.3">
      <c r="C71" s="55"/>
      <c r="D71" s="55"/>
      <c r="E71" s="55"/>
      <c r="F71" s="56"/>
      <c r="G71" s="57"/>
      <c r="H71" s="65"/>
      <c r="I71" s="55"/>
      <c r="J71" s="55"/>
      <c r="K71" s="55"/>
    </row>
    <row r="72" spans="1:11" x14ac:dyDescent="0.3">
      <c r="C72" s="55"/>
      <c r="D72" s="55"/>
      <c r="E72" s="55"/>
      <c r="F72" s="56"/>
      <c r="G72" s="57"/>
      <c r="H72" s="65"/>
      <c r="I72" s="55"/>
      <c r="J72" s="55"/>
      <c r="K72" s="55"/>
    </row>
  </sheetData>
  <mergeCells count="20">
    <mergeCell ref="A41:A44"/>
    <mergeCell ref="A35:A38"/>
    <mergeCell ref="A31:A33"/>
    <mergeCell ref="A25:A28"/>
    <mergeCell ref="A6:J6"/>
    <mergeCell ref="A9:H10"/>
    <mergeCell ref="A14:A22"/>
    <mergeCell ref="B14:B22"/>
    <mergeCell ref="D7:J7"/>
    <mergeCell ref="C13:D13"/>
    <mergeCell ref="A1:J1"/>
    <mergeCell ref="D2:J2"/>
    <mergeCell ref="A3:J3"/>
    <mergeCell ref="A4:J4"/>
    <mergeCell ref="A5:J5"/>
    <mergeCell ref="B53:B57"/>
    <mergeCell ref="B31:B33"/>
    <mergeCell ref="B25:B29"/>
    <mergeCell ref="B35:B38"/>
    <mergeCell ref="B41:B42"/>
  </mergeCells>
  <pageMargins left="0.82677165354330717" right="0.31496062992125984" top="0.35433070866141736" bottom="0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:I13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ПР11</vt:lpstr>
      <vt:lpstr>Лист1</vt:lpstr>
      <vt:lpstr>Лист2</vt:lpstr>
      <vt:lpstr>ПР11!Область_печати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2022-12-22T08:24:25Z</dcterms:modified>
</cp:coreProperties>
</file>