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tabRatio="598"/>
  </bookViews>
  <sheets>
    <sheet name="ПР14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H14" i="1"/>
  <c r="K14"/>
  <c r="H41" l="1"/>
  <c r="H58"/>
  <c r="J69"/>
  <c r="F69"/>
  <c r="G69" s="1"/>
  <c r="J40"/>
  <c r="J39"/>
  <c r="G39"/>
  <c r="J35"/>
  <c r="H13"/>
  <c r="J29"/>
  <c r="G29"/>
  <c r="J28"/>
  <c r="G28"/>
  <c r="J70" l="1"/>
  <c r="J74"/>
  <c r="J73"/>
  <c r="J72"/>
  <c r="J71"/>
  <c r="I41"/>
  <c r="K41"/>
  <c r="K36"/>
  <c r="I30"/>
  <c r="J30"/>
  <c r="K30"/>
  <c r="H30"/>
  <c r="K13"/>
  <c r="I13"/>
  <c r="I75" s="1"/>
  <c r="J13"/>
  <c r="H20"/>
  <c r="J20" s="1"/>
  <c r="K20" s="1"/>
  <c r="K58"/>
  <c r="K47"/>
  <c r="J63"/>
  <c r="J62"/>
  <c r="J61"/>
  <c r="J59"/>
  <c r="H47"/>
  <c r="K75" l="1"/>
  <c r="J60"/>
  <c r="H36"/>
  <c r="H75" s="1"/>
  <c r="J44" l="1"/>
  <c r="J43"/>
  <c r="G46"/>
  <c r="J46"/>
  <c r="G47"/>
  <c r="J47"/>
  <c r="G51"/>
  <c r="J51"/>
  <c r="J41" l="1"/>
  <c r="J27"/>
  <c r="J36"/>
  <c r="J52"/>
  <c r="J53"/>
  <c r="J55"/>
  <c r="J56"/>
  <c r="J57"/>
  <c r="J58"/>
  <c r="J64"/>
  <c r="J65"/>
  <c r="J66"/>
  <c r="J67"/>
  <c r="J68"/>
  <c r="J75" l="1"/>
  <c r="H54"/>
  <c r="J54" s="1"/>
  <c r="K54" s="1"/>
  <c r="F13"/>
  <c r="F30"/>
  <c r="H26"/>
  <c r="J26" l="1"/>
  <c r="G36"/>
  <c r="G41"/>
  <c r="G52"/>
  <c r="G55"/>
  <c r="G56"/>
  <c r="G57"/>
  <c r="G58"/>
  <c r="G65"/>
  <c r="G66"/>
  <c r="G67"/>
  <c r="G68"/>
  <c r="F64"/>
  <c r="G64" s="1"/>
  <c r="F53"/>
  <c r="G53" s="1"/>
  <c r="K26" l="1"/>
  <c r="G75"/>
  <c r="F75"/>
</calcChain>
</file>

<file path=xl/sharedStrings.xml><?xml version="1.0" encoding="utf-8"?>
<sst xmlns="http://schemas.openxmlformats.org/spreadsheetml/2006/main" count="206" uniqueCount="190">
  <si>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</si>
  <si>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</si>
  <si>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</si>
  <si>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</si>
  <si>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</si>
  <si>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</si>
  <si>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</si>
  <si>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</si>
  <si>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</si>
  <si>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</si>
  <si>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</si>
  <si>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</si>
  <si>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</si>
  <si>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</si>
  <si>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</si>
  <si>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</si>
  <si>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</si>
  <si>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</si>
  <si>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</si>
  <si>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</si>
  <si>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</si>
  <si>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21000 00000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</si>
  <si>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</si>
  <si>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</si>
  <si>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</si>
  <si>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23000 00000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</si>
  <si>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</si>
  <si>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</si>
  <si>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</si>
  <si>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</si>
  <si>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</si>
  <si>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</si>
  <si>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</si>
  <si>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</si>
  <si>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</si>
  <si>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</si>
  <si>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</si>
  <si>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</si>
  <si>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</si>
  <si>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</si>
  <si>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</si>
  <si>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</si>
  <si>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</si>
  <si>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</si>
  <si>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</si>
  <si>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</si>
  <si>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</si>
  <si>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</si>
  <si>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</si>
  <si>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</si>
  <si>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</si>
  <si>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</si>
  <si>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</si>
  <si>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</si>
  <si>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</si>
  <si>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</si>
  <si>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</si>
  <si>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</si>
  <si>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</si>
  <si>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</si>
  <si>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</si>
  <si>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</si>
  <si>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</si>
  <si>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</si>
  <si>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</si>
  <si>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</si>
  <si>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</si>
  <si>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</si>
  <si>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</si>
  <si>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</si>
  <si>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</si>
  <si>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</si>
  <si>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</si>
  <si>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</si>
  <si>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</si>
  <si>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</si>
  <si>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</si>
  <si>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</si>
  <si>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</si>
  <si>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</si>
  <si>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</si>
  <si>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>Приложение   № 14</t>
  </si>
  <si>
    <t>Бюджет с изменениями  на 2022 год</t>
  </si>
  <si>
    <t>004 0702 01800 00000</t>
  </si>
  <si>
    <t>Подпрограмма "Дети чабанов"</t>
  </si>
  <si>
    <t>01800 00000</t>
  </si>
  <si>
    <t xml:space="preserve"> Подпрограмма  Создание условий для реализации муниципальной программы</t>
  </si>
  <si>
    <t>Подпрограмма  "Мелиорация земель в Монгун-Тайгинском районе Республики Тыва на 2020 и 2021-2022 годы;</t>
  </si>
  <si>
    <t>806 0309 2700000000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</si>
  <si>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</si>
  <si>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</si>
  <si>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806 0314 28000 00000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</si>
  <si>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</si>
  <si>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</si>
  <si>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806 0314 29000 00000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</si>
  <si>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</si>
  <si>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290010 00000</t>
  </si>
  <si>
    <t>806 0412 3100000000</t>
  </si>
  <si>
    <t>Муниципальная программа "Развитие земельно-имущественных отношений и градостроительства  Монгун-Тайгинском кожууне на 2020-2022годы"</t>
  </si>
  <si>
    <t>3100000000</t>
  </si>
  <si>
    <t>007 1006 3000000000</t>
  </si>
  <si>
    <t>3000000000</t>
  </si>
  <si>
    <t xml:space="preserve"> «Развитие системы молодежной политики на территории Монгун-Тайгинского района Республики Тыва на 2019-2021 годы»</t>
  </si>
  <si>
    <t>806 1101 26000 00000</t>
  </si>
  <si>
    <t>26000 00000</t>
  </si>
  <si>
    <t>004 0702  02001 00000</t>
  </si>
  <si>
    <t>806 1101 03000 00000</t>
  </si>
  <si>
    <t xml:space="preserve">005 0800 05000 00000                    </t>
  </si>
  <si>
    <t xml:space="preserve">  005 0703 05300 00000</t>
  </si>
  <si>
    <t>005 0801,0804 054000000</t>
  </si>
  <si>
    <t>007 1000 04000 00000</t>
  </si>
  <si>
    <t>007 1003 04200 00000</t>
  </si>
  <si>
    <t>007 1003 04100 00000</t>
  </si>
  <si>
    <t xml:space="preserve">003 0405 06100 00000   </t>
  </si>
  <si>
    <t xml:space="preserve">003 0405 06200 00000   </t>
  </si>
  <si>
    <t xml:space="preserve">003 0412 06300 00000   </t>
  </si>
  <si>
    <t xml:space="preserve">003 0405 06400 00000     </t>
  </si>
  <si>
    <t>003 0405 07000 00000</t>
  </si>
  <si>
    <t>806  0412 08000 00000</t>
  </si>
  <si>
    <t>808  0412 08200 00000</t>
  </si>
  <si>
    <t>809  0412 08300 00000</t>
  </si>
  <si>
    <t>806 0309 09000 00000</t>
  </si>
  <si>
    <t>806 0314 10000 00000</t>
  </si>
  <si>
    <t>806 0500 1100 000000</t>
  </si>
  <si>
    <t>806 0104 12000 00000</t>
  </si>
  <si>
    <t>806 0412 1300000000</t>
  </si>
  <si>
    <t>806 0909 15000 00000</t>
  </si>
  <si>
    <t>806 0909 16000 00000</t>
  </si>
  <si>
    <t>806 0909 16400 00000</t>
  </si>
  <si>
    <t>807 0909 16100 00000</t>
  </si>
  <si>
    <t>808 0909 16300 00000</t>
  </si>
  <si>
    <t>809 0909 16200 00000</t>
  </si>
  <si>
    <t>810 0909 14000 00000</t>
  </si>
  <si>
    <t>806 0409 17000 00000</t>
  </si>
  <si>
    <t>007 1006 19000 00000</t>
  </si>
  <si>
    <t>806 05031 23000 00000</t>
  </si>
  <si>
    <t>806 1003 22000 00000</t>
  </si>
  <si>
    <t>004 0702 20000 00000</t>
  </si>
  <si>
    <t>004 0702 21000 00000</t>
  </si>
  <si>
    <t>806 0314 24000 00000</t>
  </si>
  <si>
    <t>005 0801 25000 00000</t>
  </si>
  <si>
    <t>02001 00000</t>
  </si>
  <si>
    <t>0540000000</t>
  </si>
  <si>
    <t>04200 00000</t>
  </si>
  <si>
    <t>04100 00000</t>
  </si>
  <si>
    <t xml:space="preserve">06100 00000   </t>
  </si>
  <si>
    <t xml:space="preserve">06200 00000   </t>
  </si>
  <si>
    <t xml:space="preserve">06300 00000   </t>
  </si>
  <si>
    <t xml:space="preserve">06400 00000   </t>
  </si>
  <si>
    <t>08000 00000</t>
  </si>
  <si>
    <t>08100 00000</t>
  </si>
  <si>
    <t>08200 00000</t>
  </si>
  <si>
    <t>08300 00000</t>
  </si>
  <si>
    <t>1100 000000</t>
  </si>
  <si>
    <t>1300000000</t>
  </si>
  <si>
    <t>16400 00000</t>
  </si>
  <si>
    <t>16100 00000</t>
  </si>
  <si>
    <t>16300 00000</t>
  </si>
  <si>
    <t>16200 00000</t>
  </si>
  <si>
    <t>20000 00000</t>
  </si>
  <si>
    <t>24000 00000</t>
  </si>
  <si>
    <t>25000 00000</t>
  </si>
  <si>
    <t>806  0412 08100 00000</t>
  </si>
  <si>
    <t>Бюджет с изменениями  на 2023 год</t>
  </si>
  <si>
    <t xml:space="preserve">на 2021 год и на плановый период 2022-2023 г"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</si>
  <si>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     "Монгун-Тайгинский кожуун Республики Тыва" на 2022-2023 год</t>
  </si>
  <si>
    <t>Подрограмма "Безопасность образовательных организаций"</t>
  </si>
  <si>
    <t>Наименование муниципальных программ</t>
  </si>
  <si>
    <t>Муниципальная программа "Развитие образования в Монгун-Тайгинском кожууне на 2021-2025годы"</t>
  </si>
  <si>
    <t xml:space="preserve">                                                                                                                     к Решению Хурала представителей  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</si>
  <si>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РТ на 2020-2022годы"</t>
  </si>
  <si>
    <t>Муниципальная программа "Развитие русского языка в муниципальном районе "Монгун-Тайгинский кожуун РТ на 2020-2022годы"</t>
  </si>
  <si>
    <t>Муниципальная программа "Государственные языки в системе образования  в Монгун-Тайгинского кожууна на 2019-2021годы"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</si>
  <si>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</si>
  <si>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</si>
  <si>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</si>
  <si>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</si>
  <si>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программа"Преодоление бедности  в Монгун-Тайгинском кожууне на 2020-2024годы"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</si>
  <si>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</si>
  <si>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</si>
  <si>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 Профилактика преступлений  и иных правонарушений в Монгун-Тайгинском кожууне на 2021-2023годы"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</si>
  <si>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2019-2023 годы" "Монгун-Тайгинский кожуун Республики Тыва"</t>
  </si>
  <si>
    <t>Муниципальная программа "Вакцинопрофилактика инфекционных болезней в  Монгун-Тайгинском кожууне" на 2021-2023 годы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</si>
  <si>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</si>
  <si>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</si>
  <si>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</si>
  <si>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</si>
  <si>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градостроительства и земельно отношений и градостроительства  Монгун-Тайгинском кожууне на 2020-2022годы"</t>
  </si>
  <si>
    <t>"Об утверждении  бюджета</t>
  </si>
  <si>
    <t xml:space="preserve">                            № 165       от  29.12.2020года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</si>
</sst>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#,##0.000_ ;[Red]\-#,##0.000\ "/>
    <numFmt numFmtId="168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justify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165" fontId="7" fillId="0" borderId="1" xfId="1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justify" vertical="center"/>
    </xf>
    <xf numFmtId="49" fontId="11" fillId="2" borderId="1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166" fontId="3" fillId="0" borderId="0" xfId="0" applyNumberFormat="1" applyFont="1" applyFill="1"/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165" fontId="0" fillId="0" borderId="1" xfId="0" applyNumberFormat="1" applyFont="1" applyFill="1" applyBorder="1"/>
    <xf numFmtId="166" fontId="10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/>
    </xf>
    <xf numFmtId="167" fontId="11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8" fontId="11" fillId="0" borderId="1" xfId="0" applyNumberFormat="1" applyFont="1" applyBorder="1" applyAlignment="1">
      <alignment horizontal="center" vertical="center" wrapText="1"/>
    </xf>
    <xf numFmtId="168" fontId="11" fillId="2" borderId="1" xfId="0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0"/>
  <sheetViews>
    <sheetView tabSelected="1" view="pageBreakPreview" zoomScaleSheetLayoutView="100" workbookViewId="0">
      <selection activeCell="E8" sqref="E8"/>
    </sheetView>
  </sheetViews>
  <sheetFormatPr defaultColWidth="9.140625" defaultRowHeight="12.75"/>
  <cols>
    <col min="1" max="1" width="5" style="4" customWidth="1"/>
    <col min="2" max="2" width="6.28515625" style="4" customWidth="1"/>
    <col min="3" max="3" width="28.42578125" style="4" customWidth="1"/>
    <col min="4" max="4" width="57.5703125" style="4" customWidth="1"/>
    <col min="5" max="5" width="14.85546875" style="4" customWidth="1"/>
    <col min="6" max="6" width="14.42578125" style="11" hidden="1" customWidth="1"/>
    <col min="7" max="7" width="13.42578125" style="5" hidden="1" customWidth="1"/>
    <col min="8" max="8" width="19" style="4" customWidth="1"/>
    <col min="9" max="9" width="11.140625" style="4" hidden="1" customWidth="1"/>
    <col min="10" max="10" width="12" style="4" hidden="1" customWidth="1"/>
    <col min="11" max="11" width="19" style="4" customWidth="1"/>
    <col min="12" max="12" width="11.28515625" style="4" bestFit="1" customWidth="1"/>
    <col min="13" max="16384" width="9.140625" style="4"/>
  </cols>
  <sheetData>
    <row r="1" spans="1:13">
      <c r="A1" s="78" t="s">
        <v>81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3"/>
      <c r="M1" s="3"/>
    </row>
    <row r="2" spans="1:13">
      <c r="A2" s="5"/>
      <c r="B2" s="5"/>
      <c r="C2" s="5"/>
      <c r="D2" s="78" t="s">
        <v>169</v>
      </c>
      <c r="E2" s="78"/>
      <c r="F2" s="78"/>
      <c r="G2" s="78"/>
      <c r="H2" s="78"/>
      <c r="I2" s="78"/>
      <c r="J2" s="78"/>
      <c r="K2" s="78"/>
      <c r="L2" s="3"/>
      <c r="M2" s="3"/>
    </row>
    <row r="3" spans="1:13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3"/>
      <c r="M3" s="3"/>
    </row>
    <row r="4" spans="1:13">
      <c r="A4" s="78" t="s">
        <v>188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3"/>
      <c r="M4" s="3"/>
    </row>
    <row r="5" spans="1:13">
      <c r="A5" s="78" t="s">
        <v>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3"/>
      <c r="M5" s="3"/>
    </row>
    <row r="6" spans="1:13">
      <c r="A6" s="78" t="s">
        <v>164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3"/>
      <c r="M6" s="3"/>
    </row>
    <row r="7" spans="1:13" ht="15" customHeight="1">
      <c r="A7" s="6"/>
      <c r="B7" s="6"/>
      <c r="C7" s="6"/>
      <c r="D7" s="6"/>
      <c r="E7" s="78" t="s">
        <v>189</v>
      </c>
      <c r="F7" s="78"/>
      <c r="G7" s="78"/>
      <c r="H7" s="78"/>
      <c r="I7" s="78"/>
      <c r="J7" s="78"/>
      <c r="K7" s="78"/>
      <c r="L7" s="3"/>
      <c r="M7" s="3"/>
    </row>
    <row r="8" spans="1:13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  <c r="M8" s="3"/>
    </row>
    <row r="9" spans="1:13" ht="15.75" customHeight="1">
      <c r="A9" s="89" t="s">
        <v>165</v>
      </c>
      <c r="B9" s="90"/>
      <c r="C9" s="90"/>
      <c r="D9" s="90"/>
      <c r="E9" s="90"/>
      <c r="F9" s="90"/>
      <c r="G9" s="90"/>
      <c r="H9" s="90"/>
    </row>
    <row r="10" spans="1:13" ht="15.75" customHeight="1">
      <c r="A10" s="90"/>
      <c r="B10" s="90"/>
      <c r="C10" s="90"/>
      <c r="D10" s="90"/>
      <c r="E10" s="90"/>
      <c r="F10" s="90"/>
      <c r="G10" s="90"/>
      <c r="H10" s="90"/>
    </row>
    <row r="11" spans="1:13">
      <c r="A11" s="8"/>
      <c r="B11" s="8"/>
      <c r="C11" s="8"/>
      <c r="D11" s="8"/>
      <c r="E11" s="8"/>
      <c r="F11" s="4"/>
      <c r="G11" s="9"/>
      <c r="H11" s="10"/>
      <c r="K11" s="10" t="s">
        <v>2</v>
      </c>
    </row>
    <row r="12" spans="1:13" s="11" customFormat="1" ht="56.45" customHeight="1">
      <c r="A12" s="25"/>
      <c r="B12" s="25" t="s">
        <v>27</v>
      </c>
      <c r="C12" s="25" t="s">
        <v>3</v>
      </c>
      <c r="D12" s="25" t="s">
        <v>167</v>
      </c>
      <c r="E12" s="25" t="s">
        <v>5</v>
      </c>
      <c r="F12" s="26" t="s">
        <v>26</v>
      </c>
      <c r="G12" s="27" t="s">
        <v>33</v>
      </c>
      <c r="H12" s="49" t="s">
        <v>82</v>
      </c>
      <c r="I12" s="50" t="s">
        <v>33</v>
      </c>
      <c r="J12" s="51" t="s">
        <v>32</v>
      </c>
      <c r="K12" s="49" t="s">
        <v>163</v>
      </c>
    </row>
    <row r="13" spans="1:13" ht="28.5">
      <c r="A13" s="85"/>
      <c r="B13" s="85">
        <v>1</v>
      </c>
      <c r="C13" s="41" t="s">
        <v>6</v>
      </c>
      <c r="D13" s="59" t="s">
        <v>168</v>
      </c>
      <c r="E13" s="23" t="s">
        <v>7</v>
      </c>
      <c r="F13" s="24">
        <f>198758.96-2940</f>
        <v>195818.96</v>
      </c>
      <c r="G13" s="24">
        <v>5753.683</v>
      </c>
      <c r="H13" s="54">
        <f>H14+H15+H16+H17+H18+H19+H21+H22</f>
        <v>250531.19099999999</v>
      </c>
      <c r="I13" s="54">
        <f t="shared" ref="I13:J13" si="0">I14+I15+I16+I17+I18+I19+I21+I22</f>
        <v>0</v>
      </c>
      <c r="J13" s="54">
        <f t="shared" si="0"/>
        <v>221462.46900000001</v>
      </c>
      <c r="K13" s="54">
        <f>K14+K15+K16+K17+K18+K19+K21+K22</f>
        <v>243156.427</v>
      </c>
    </row>
    <row r="14" spans="1:13" ht="15.75">
      <c r="A14" s="86"/>
      <c r="B14" s="86"/>
      <c r="C14" s="33" t="s">
        <v>42</v>
      </c>
      <c r="D14" s="19" t="s">
        <v>40</v>
      </c>
      <c r="E14" s="39" t="s">
        <v>38</v>
      </c>
      <c r="F14" s="22"/>
      <c r="G14" s="22"/>
      <c r="H14" s="37">
        <f>86751.191+3188.2</f>
        <v>89939.391000000003</v>
      </c>
      <c r="I14" s="52">
        <v>0</v>
      </c>
      <c r="J14" s="53">
        <v>77449.312000000005</v>
      </c>
      <c r="K14" s="37">
        <f>78257.321+3163.3</f>
        <v>81420.620999999999</v>
      </c>
    </row>
    <row r="15" spans="1:13" ht="15.75">
      <c r="A15" s="86"/>
      <c r="B15" s="86"/>
      <c r="C15" s="33" t="s">
        <v>39</v>
      </c>
      <c r="D15" s="19" t="s">
        <v>41</v>
      </c>
      <c r="E15" s="35" t="s">
        <v>37</v>
      </c>
      <c r="F15" s="22"/>
      <c r="G15" s="22"/>
      <c r="H15" s="37">
        <v>148188.9</v>
      </c>
      <c r="I15" s="52">
        <v>0</v>
      </c>
      <c r="J15" s="53">
        <v>144013.15700000001</v>
      </c>
      <c r="K15" s="37">
        <v>148749.606</v>
      </c>
    </row>
    <row r="16" spans="1:13" ht="31.5">
      <c r="A16" s="86"/>
      <c r="B16" s="86"/>
      <c r="C16" s="33" t="s">
        <v>44</v>
      </c>
      <c r="D16" s="19" t="s">
        <v>43</v>
      </c>
      <c r="E16" s="35" t="s">
        <v>45</v>
      </c>
      <c r="F16" s="22"/>
      <c r="G16" s="22"/>
      <c r="H16" s="37">
        <v>9050.1</v>
      </c>
      <c r="I16" s="52"/>
      <c r="J16" s="53"/>
      <c r="K16" s="37">
        <v>9775.7999999999993</v>
      </c>
    </row>
    <row r="17" spans="1:11" ht="15">
      <c r="A17" s="86"/>
      <c r="B17" s="86"/>
      <c r="C17" s="33" t="s">
        <v>47</v>
      </c>
      <c r="D17" s="34" t="s">
        <v>166</v>
      </c>
      <c r="E17" s="35" t="s">
        <v>48</v>
      </c>
      <c r="F17" s="36"/>
      <c r="G17" s="36"/>
      <c r="H17" s="37">
        <v>0</v>
      </c>
      <c r="I17" s="52"/>
      <c r="J17" s="53"/>
      <c r="K17" s="37">
        <v>0</v>
      </c>
    </row>
    <row r="18" spans="1:11" ht="30">
      <c r="A18" s="86"/>
      <c r="B18" s="86"/>
      <c r="C18" s="33" t="s">
        <v>50</v>
      </c>
      <c r="D18" s="34" t="s">
        <v>52</v>
      </c>
      <c r="E18" s="35" t="s">
        <v>51</v>
      </c>
      <c r="F18" s="36"/>
      <c r="G18" s="36"/>
      <c r="H18" s="37">
        <v>0</v>
      </c>
      <c r="I18" s="52"/>
      <c r="J18" s="53"/>
      <c r="K18" s="37">
        <v>0</v>
      </c>
    </row>
    <row r="19" spans="1:11" ht="30">
      <c r="A19" s="86"/>
      <c r="B19" s="86"/>
      <c r="C19" s="33" t="s">
        <v>53</v>
      </c>
      <c r="D19" s="34" t="s">
        <v>55</v>
      </c>
      <c r="E19" s="35" t="s">
        <v>54</v>
      </c>
      <c r="F19" s="36"/>
      <c r="G19" s="36"/>
      <c r="H19" s="37">
        <v>20</v>
      </c>
      <c r="I19" s="52"/>
      <c r="J19" s="53"/>
      <c r="K19" s="37">
        <v>20</v>
      </c>
    </row>
    <row r="20" spans="1:11" ht="45" hidden="1">
      <c r="A20" s="86"/>
      <c r="B20" s="86"/>
      <c r="C20" s="33" t="s">
        <v>56</v>
      </c>
      <c r="D20" s="38" t="s">
        <v>23</v>
      </c>
      <c r="E20" s="35" t="s">
        <v>57</v>
      </c>
      <c r="F20" s="36">
        <v>100</v>
      </c>
      <c r="G20" s="36">
        <v>-100</v>
      </c>
      <c r="H20" s="40">
        <f>F20+G20</f>
        <v>0</v>
      </c>
      <c r="I20" s="52"/>
      <c r="J20" s="53">
        <f t="shared" ref="J20" si="1">H20+I20</f>
        <v>0</v>
      </c>
      <c r="K20" s="40">
        <f>I20+J20</f>
        <v>0</v>
      </c>
    </row>
    <row r="21" spans="1:11" ht="15">
      <c r="A21" s="86"/>
      <c r="B21" s="86"/>
      <c r="C21" s="33" t="s">
        <v>29</v>
      </c>
      <c r="D21" s="38" t="s">
        <v>84</v>
      </c>
      <c r="E21" s="39" t="s">
        <v>28</v>
      </c>
      <c r="F21" s="36"/>
      <c r="G21" s="36"/>
      <c r="H21" s="37"/>
      <c r="I21" s="52"/>
      <c r="J21" s="53"/>
      <c r="K21" s="37"/>
    </row>
    <row r="22" spans="1:11" ht="15.75">
      <c r="A22" s="86"/>
      <c r="B22" s="86"/>
      <c r="C22" s="33" t="s">
        <v>83</v>
      </c>
      <c r="D22" s="19" t="s">
        <v>46</v>
      </c>
      <c r="E22" s="35" t="s">
        <v>85</v>
      </c>
      <c r="F22" s="2"/>
      <c r="G22" s="2"/>
      <c r="H22" s="37">
        <v>3332.8</v>
      </c>
      <c r="I22" s="52"/>
      <c r="J22" s="53"/>
      <c r="K22" s="37">
        <v>3190.4</v>
      </c>
    </row>
    <row r="23" spans="1:11" ht="31.5" hidden="1">
      <c r="A23" s="86"/>
      <c r="B23" s="86"/>
      <c r="C23" s="21" t="s">
        <v>50</v>
      </c>
      <c r="D23" s="19" t="s">
        <v>49</v>
      </c>
      <c r="E23" s="20" t="s">
        <v>51</v>
      </c>
      <c r="F23" s="2"/>
      <c r="G23" s="2"/>
      <c r="H23" s="37">
        <v>20</v>
      </c>
      <c r="I23" s="52"/>
      <c r="J23" s="53"/>
      <c r="K23" s="37">
        <v>20</v>
      </c>
    </row>
    <row r="24" spans="1:11" ht="31.5" hidden="1">
      <c r="A24" s="86"/>
      <c r="B24" s="86"/>
      <c r="C24" s="21" t="s">
        <v>53</v>
      </c>
      <c r="D24" s="19" t="s">
        <v>52</v>
      </c>
      <c r="E24" s="20" t="s">
        <v>54</v>
      </c>
      <c r="F24" s="2"/>
      <c r="G24" s="2"/>
      <c r="H24" s="37">
        <v>20</v>
      </c>
      <c r="I24" s="52"/>
      <c r="J24" s="53"/>
      <c r="K24" s="37">
        <v>20</v>
      </c>
    </row>
    <row r="25" spans="1:11" ht="47.25" hidden="1">
      <c r="A25" s="87"/>
      <c r="B25" s="87"/>
      <c r="C25" s="21" t="s">
        <v>56</v>
      </c>
      <c r="D25" s="19" t="s">
        <v>55</v>
      </c>
      <c r="E25" s="20" t="s">
        <v>57</v>
      </c>
      <c r="F25" s="2"/>
      <c r="G25" s="2"/>
      <c r="H25" s="37">
        <v>20</v>
      </c>
      <c r="I25" s="52"/>
      <c r="J25" s="53"/>
      <c r="K25" s="37">
        <v>20</v>
      </c>
    </row>
    <row r="26" spans="1:11" ht="25.5" hidden="1">
      <c r="A26" s="12">
        <v>3</v>
      </c>
      <c r="B26" s="12">
        <v>3</v>
      </c>
      <c r="C26" s="13" t="s">
        <v>29</v>
      </c>
      <c r="D26" s="1" t="s">
        <v>23</v>
      </c>
      <c r="E26" s="14" t="s">
        <v>28</v>
      </c>
      <c r="F26" s="2">
        <v>100</v>
      </c>
      <c r="G26" s="2">
        <v>-100</v>
      </c>
      <c r="H26" s="40">
        <f>F26+G26</f>
        <v>0</v>
      </c>
      <c r="I26" s="52"/>
      <c r="J26" s="53">
        <f t="shared" ref="J26:J74" si="2">H26+I26</f>
        <v>0</v>
      </c>
      <c r="K26" s="40">
        <f>I26+J26</f>
        <v>0</v>
      </c>
    </row>
    <row r="27" spans="1:11" ht="57">
      <c r="A27" s="28"/>
      <c r="B27" s="28">
        <v>2</v>
      </c>
      <c r="C27" s="33" t="s">
        <v>105</v>
      </c>
      <c r="D27" s="59" t="s">
        <v>170</v>
      </c>
      <c r="E27" s="35" t="s">
        <v>141</v>
      </c>
      <c r="F27" s="22">
        <v>0</v>
      </c>
      <c r="G27" s="22">
        <v>100</v>
      </c>
      <c r="H27" s="37">
        <v>50</v>
      </c>
      <c r="I27" s="52"/>
      <c r="J27" s="53">
        <f t="shared" si="2"/>
        <v>50</v>
      </c>
      <c r="K27" s="37">
        <v>50</v>
      </c>
    </row>
    <row r="28" spans="1:11" ht="42.75">
      <c r="A28" s="28"/>
      <c r="B28" s="28">
        <v>3</v>
      </c>
      <c r="C28" s="21" t="s">
        <v>137</v>
      </c>
      <c r="D28" s="59" t="s">
        <v>171</v>
      </c>
      <c r="E28" s="39" t="s">
        <v>159</v>
      </c>
      <c r="F28" s="22">
        <v>30</v>
      </c>
      <c r="G28" s="22">
        <f t="shared" ref="G28:G29" si="3">H28-F28</f>
        <v>0</v>
      </c>
      <c r="H28" s="42">
        <v>30</v>
      </c>
      <c r="I28" s="52">
        <v>-30</v>
      </c>
      <c r="J28" s="53">
        <f t="shared" ref="J28:J29" si="4">H28+I28</f>
        <v>0</v>
      </c>
      <c r="K28" s="42">
        <v>30</v>
      </c>
    </row>
    <row r="29" spans="1:11" ht="42.75">
      <c r="A29" s="12"/>
      <c r="B29" s="28">
        <v>4</v>
      </c>
      <c r="C29" s="33" t="s">
        <v>138</v>
      </c>
      <c r="D29" s="59" t="s">
        <v>172</v>
      </c>
      <c r="E29" s="35" t="s">
        <v>21</v>
      </c>
      <c r="F29" s="22">
        <v>50</v>
      </c>
      <c r="G29" s="22">
        <f t="shared" si="3"/>
        <v>-10</v>
      </c>
      <c r="H29" s="42">
        <v>40</v>
      </c>
      <c r="I29" s="53"/>
      <c r="J29" s="53">
        <f t="shared" si="4"/>
        <v>40</v>
      </c>
      <c r="K29" s="42">
        <v>40</v>
      </c>
    </row>
    <row r="30" spans="1:11" ht="28.5">
      <c r="A30" s="85"/>
      <c r="B30" s="79">
        <v>5</v>
      </c>
      <c r="C30" s="45" t="s">
        <v>107</v>
      </c>
      <c r="D30" s="59" t="s">
        <v>173</v>
      </c>
      <c r="E30" s="39" t="s">
        <v>9</v>
      </c>
      <c r="F30" s="22">
        <f>25691.6+50</f>
        <v>25741.599999999999</v>
      </c>
      <c r="G30" s="22">
        <v>200</v>
      </c>
      <c r="H30" s="54">
        <f>H31+H32+H33+H34</f>
        <v>49110.013999999996</v>
      </c>
      <c r="I30" s="54" t="e">
        <f t="shared" ref="I30:K30" si="5">I31+I32+I33+I34</f>
        <v>#REF!</v>
      </c>
      <c r="J30" s="54" t="e">
        <f t="shared" si="5"/>
        <v>#REF!</v>
      </c>
      <c r="K30" s="54">
        <f t="shared" si="5"/>
        <v>49335.513999999996</v>
      </c>
    </row>
    <row r="31" spans="1:11" ht="15.75">
      <c r="A31" s="86"/>
      <c r="B31" s="80"/>
      <c r="C31" s="45" t="s">
        <v>61</v>
      </c>
      <c r="D31" s="19" t="s">
        <v>59</v>
      </c>
      <c r="E31" s="35" t="s">
        <v>64</v>
      </c>
      <c r="F31" s="2"/>
      <c r="G31" s="2"/>
      <c r="H31" s="37">
        <v>6079.6450000000004</v>
      </c>
      <c r="I31" s="52" t="e">
        <v>#REF!</v>
      </c>
      <c r="J31" s="53" t="e">
        <v>#REF!</v>
      </c>
      <c r="K31" s="37">
        <v>5879.6450000000004</v>
      </c>
    </row>
    <row r="32" spans="1:11" ht="31.5">
      <c r="A32" s="86"/>
      <c r="B32" s="80"/>
      <c r="C32" s="45" t="s">
        <v>62</v>
      </c>
      <c r="D32" s="19" t="s">
        <v>60</v>
      </c>
      <c r="E32" s="35" t="s">
        <v>65</v>
      </c>
      <c r="F32" s="2"/>
      <c r="G32" s="2"/>
      <c r="H32" s="37">
        <v>7891.2709999999997</v>
      </c>
      <c r="I32" s="52"/>
      <c r="J32" s="53"/>
      <c r="K32" s="37">
        <v>8443.5589999999993</v>
      </c>
    </row>
    <row r="33" spans="1:11" ht="31.5">
      <c r="A33" s="87"/>
      <c r="B33" s="80"/>
      <c r="C33" s="45" t="s">
        <v>108</v>
      </c>
      <c r="D33" s="19" t="s">
        <v>58</v>
      </c>
      <c r="E33" s="35" t="s">
        <v>63</v>
      </c>
      <c r="F33" s="2"/>
      <c r="G33" s="2"/>
      <c r="H33" s="37">
        <v>24838.351999999999</v>
      </c>
      <c r="I33" s="52"/>
      <c r="J33" s="53"/>
      <c r="K33" s="37">
        <v>24693.464</v>
      </c>
    </row>
    <row r="34" spans="1:11" ht="33.6" customHeight="1">
      <c r="A34" s="31"/>
      <c r="B34" s="81"/>
      <c r="C34" s="45" t="s">
        <v>109</v>
      </c>
      <c r="D34" s="19" t="s">
        <v>86</v>
      </c>
      <c r="E34" s="35" t="s">
        <v>142</v>
      </c>
      <c r="F34" s="2"/>
      <c r="G34" s="2"/>
      <c r="H34" s="37">
        <v>10300.745999999999</v>
      </c>
      <c r="I34" s="52">
        <v>12497.289999999999</v>
      </c>
      <c r="J34" s="53"/>
      <c r="K34" s="57">
        <v>10318.846</v>
      </c>
    </row>
    <row r="35" spans="1:11" ht="27" customHeight="1">
      <c r="A35" s="12"/>
      <c r="B35" s="12">
        <v>6</v>
      </c>
      <c r="C35" s="33" t="s">
        <v>140</v>
      </c>
      <c r="D35" s="59" t="s">
        <v>174</v>
      </c>
      <c r="E35" s="39" t="s">
        <v>161</v>
      </c>
      <c r="F35" s="2"/>
      <c r="G35" s="2"/>
      <c r="H35" s="42">
        <v>300</v>
      </c>
      <c r="I35" s="56"/>
      <c r="J35" s="56">
        <f t="shared" ref="J35" si="6">H35+I35</f>
        <v>300</v>
      </c>
      <c r="K35" s="42">
        <v>300</v>
      </c>
    </row>
    <row r="36" spans="1:11" ht="42.75">
      <c r="A36" s="85"/>
      <c r="B36" s="85">
        <v>7</v>
      </c>
      <c r="C36" s="33" t="s">
        <v>110</v>
      </c>
      <c r="D36" s="59" t="s">
        <v>175</v>
      </c>
      <c r="E36" s="39" t="s">
        <v>8</v>
      </c>
      <c r="F36" s="22">
        <v>46987.199999999997</v>
      </c>
      <c r="G36" s="22">
        <f t="shared" ref="G36:G68" si="7">H36-F36</f>
        <v>23547.600000000006</v>
      </c>
      <c r="H36" s="55">
        <f>H37+H38</f>
        <v>70534.8</v>
      </c>
      <c r="I36" s="52">
        <v>-1720.7</v>
      </c>
      <c r="J36" s="53">
        <f t="shared" si="2"/>
        <v>68814.100000000006</v>
      </c>
      <c r="K36" s="55">
        <f>K37+K38</f>
        <v>71720.100000000006</v>
      </c>
    </row>
    <row r="37" spans="1:11" ht="47.25">
      <c r="A37" s="86"/>
      <c r="B37" s="86"/>
      <c r="C37" s="33" t="s">
        <v>111</v>
      </c>
      <c r="D37" s="29" t="s">
        <v>66</v>
      </c>
      <c r="E37" s="35" t="s">
        <v>143</v>
      </c>
      <c r="F37" s="22"/>
      <c r="G37" s="22"/>
      <c r="H37" s="57">
        <v>5556.1</v>
      </c>
      <c r="I37" s="52"/>
      <c r="J37" s="53"/>
      <c r="K37" s="57">
        <v>5537.6</v>
      </c>
    </row>
    <row r="38" spans="1:11" ht="31.5">
      <c r="A38" s="87"/>
      <c r="B38" s="87"/>
      <c r="C38" s="33" t="s">
        <v>112</v>
      </c>
      <c r="D38" s="29" t="s">
        <v>67</v>
      </c>
      <c r="E38" s="35" t="s">
        <v>144</v>
      </c>
      <c r="F38" s="22"/>
      <c r="G38" s="22"/>
      <c r="H38" s="42">
        <v>64978.7</v>
      </c>
      <c r="I38" s="52"/>
      <c r="J38" s="53"/>
      <c r="K38" s="42">
        <v>66182.5</v>
      </c>
    </row>
    <row r="39" spans="1:11" ht="28.5">
      <c r="A39" s="12"/>
      <c r="B39" s="28">
        <v>8</v>
      </c>
      <c r="C39" s="33" t="s">
        <v>134</v>
      </c>
      <c r="D39" s="59" t="s">
        <v>176</v>
      </c>
      <c r="E39" s="35" t="s">
        <v>20</v>
      </c>
      <c r="F39" s="22">
        <v>26</v>
      </c>
      <c r="G39" s="22">
        <f t="shared" ref="G39" si="8">H39-F39</f>
        <v>2</v>
      </c>
      <c r="H39" s="55">
        <v>28</v>
      </c>
      <c r="I39" s="58"/>
      <c r="J39" s="56">
        <f t="shared" ref="J39:J40" si="9">H39+I39</f>
        <v>28</v>
      </c>
      <c r="K39" s="55">
        <v>28</v>
      </c>
    </row>
    <row r="40" spans="1:11" ht="33" customHeight="1">
      <c r="A40" s="43"/>
      <c r="B40" s="43">
        <v>9</v>
      </c>
      <c r="C40" s="35" t="s">
        <v>100</v>
      </c>
      <c r="D40" s="72" t="s">
        <v>177</v>
      </c>
      <c r="E40" s="39" t="s">
        <v>101</v>
      </c>
      <c r="F40" s="36"/>
      <c r="G40" s="36"/>
      <c r="H40" s="55">
        <v>0</v>
      </c>
      <c r="I40" s="70"/>
      <c r="J40" s="70">
        <f t="shared" si="9"/>
        <v>0</v>
      </c>
      <c r="K40" s="71">
        <v>0</v>
      </c>
    </row>
    <row r="41" spans="1:11" ht="71.25">
      <c r="A41" s="91"/>
      <c r="B41" s="91">
        <v>10</v>
      </c>
      <c r="C41" s="33" t="s">
        <v>113</v>
      </c>
      <c r="D41" s="59" t="s">
        <v>178</v>
      </c>
      <c r="E41" s="39" t="s">
        <v>145</v>
      </c>
      <c r="F41" s="22">
        <v>93.04</v>
      </c>
      <c r="G41" s="22">
        <f t="shared" si="7"/>
        <v>136.95999999999998</v>
      </c>
      <c r="H41" s="55">
        <f>H42+H43+H44+H45</f>
        <v>230</v>
      </c>
      <c r="I41" s="55">
        <f t="shared" ref="I41:K41" si="10">I42+I43+I44+I45</f>
        <v>60</v>
      </c>
      <c r="J41" s="55">
        <f t="shared" si="10"/>
        <v>130</v>
      </c>
      <c r="K41" s="55">
        <f t="shared" si="10"/>
        <v>230</v>
      </c>
    </row>
    <row r="42" spans="1:11" ht="63">
      <c r="A42" s="92"/>
      <c r="B42" s="92"/>
      <c r="C42" s="33" t="s">
        <v>113</v>
      </c>
      <c r="D42" s="19" t="s">
        <v>34</v>
      </c>
      <c r="E42" s="39" t="s">
        <v>145</v>
      </c>
      <c r="F42" s="22"/>
      <c r="G42" s="22"/>
      <c r="H42" s="42">
        <v>160</v>
      </c>
      <c r="I42" s="42">
        <v>60</v>
      </c>
      <c r="J42" s="42">
        <v>60</v>
      </c>
      <c r="K42" s="42">
        <v>160</v>
      </c>
    </row>
    <row r="43" spans="1:11" ht="47.25">
      <c r="A43" s="92"/>
      <c r="B43" s="92"/>
      <c r="C43" s="33" t="s">
        <v>114</v>
      </c>
      <c r="D43" s="19" t="s">
        <v>35</v>
      </c>
      <c r="E43" s="39" t="s">
        <v>146</v>
      </c>
      <c r="F43" s="22"/>
      <c r="G43" s="22"/>
      <c r="H43" s="42">
        <v>30</v>
      </c>
      <c r="I43" s="52"/>
      <c r="J43" s="53">
        <f t="shared" si="2"/>
        <v>30</v>
      </c>
      <c r="K43" s="42">
        <v>30</v>
      </c>
    </row>
    <row r="44" spans="1:11" ht="78.75">
      <c r="A44" s="93"/>
      <c r="B44" s="93"/>
      <c r="C44" s="33" t="s">
        <v>115</v>
      </c>
      <c r="D44" s="19" t="s">
        <v>36</v>
      </c>
      <c r="E44" s="39" t="s">
        <v>147</v>
      </c>
      <c r="F44" s="22"/>
      <c r="G44" s="22"/>
      <c r="H44" s="42">
        <v>40</v>
      </c>
      <c r="I44" s="52"/>
      <c r="J44" s="53">
        <f t="shared" si="2"/>
        <v>40</v>
      </c>
      <c r="K44" s="42">
        <v>40</v>
      </c>
    </row>
    <row r="45" spans="1:11" ht="30">
      <c r="A45" s="32"/>
      <c r="B45" s="32"/>
      <c r="C45" s="33" t="s">
        <v>116</v>
      </c>
      <c r="D45" s="34" t="s">
        <v>87</v>
      </c>
      <c r="E45" s="39" t="s">
        <v>148</v>
      </c>
      <c r="F45" s="22"/>
      <c r="G45" s="22"/>
      <c r="H45" s="42">
        <v>0</v>
      </c>
      <c r="I45" s="52"/>
      <c r="J45" s="53"/>
      <c r="K45" s="42">
        <v>0</v>
      </c>
    </row>
    <row r="46" spans="1:11" ht="72">
      <c r="A46" s="12"/>
      <c r="B46" s="12">
        <v>11</v>
      </c>
      <c r="C46" s="33" t="s">
        <v>117</v>
      </c>
      <c r="D46" s="73" t="s">
        <v>179</v>
      </c>
      <c r="E46" s="46" t="s">
        <v>10</v>
      </c>
      <c r="F46" s="22">
        <v>166.96</v>
      </c>
      <c r="G46" s="22">
        <f t="shared" si="7"/>
        <v>233.04</v>
      </c>
      <c r="H46" s="55">
        <v>400</v>
      </c>
      <c r="I46" s="52">
        <v>-166.96</v>
      </c>
      <c r="J46" s="53">
        <f t="shared" si="2"/>
        <v>233.04</v>
      </c>
      <c r="K46" s="55">
        <v>400</v>
      </c>
    </row>
    <row r="47" spans="1:11" ht="42.75">
      <c r="A47" s="82"/>
      <c r="B47" s="94">
        <v>12</v>
      </c>
      <c r="C47" s="33" t="s">
        <v>118</v>
      </c>
      <c r="D47" s="59" t="s">
        <v>180</v>
      </c>
      <c r="E47" s="39" t="s">
        <v>149</v>
      </c>
      <c r="F47" s="2">
        <v>300</v>
      </c>
      <c r="G47" s="2">
        <f t="shared" si="7"/>
        <v>230</v>
      </c>
      <c r="H47" s="55">
        <f>H48+H49+H50</f>
        <v>530</v>
      </c>
      <c r="I47" s="58"/>
      <c r="J47" s="56">
        <f t="shared" si="2"/>
        <v>530</v>
      </c>
      <c r="K47" s="55">
        <f>K48+K49+K50</f>
        <v>380</v>
      </c>
    </row>
    <row r="48" spans="1:11" ht="28.9" customHeight="1">
      <c r="A48" s="83"/>
      <c r="B48" s="95"/>
      <c r="C48" s="33" t="s">
        <v>162</v>
      </c>
      <c r="D48" s="60" t="s">
        <v>68</v>
      </c>
      <c r="E48" s="39" t="s">
        <v>150</v>
      </c>
      <c r="F48" s="2"/>
      <c r="G48" s="2"/>
      <c r="H48" s="42">
        <v>300</v>
      </c>
      <c r="I48" s="42">
        <v>280</v>
      </c>
      <c r="J48" s="42">
        <v>280</v>
      </c>
      <c r="K48" s="42">
        <v>200</v>
      </c>
    </row>
    <row r="49" spans="1:11" ht="42.6" customHeight="1">
      <c r="A49" s="83"/>
      <c r="B49" s="95"/>
      <c r="C49" s="33" t="s">
        <v>119</v>
      </c>
      <c r="D49" s="61" t="s">
        <v>69</v>
      </c>
      <c r="E49" s="39" t="s">
        <v>151</v>
      </c>
      <c r="F49" s="2"/>
      <c r="G49" s="2"/>
      <c r="H49" s="42">
        <v>80</v>
      </c>
      <c r="I49" s="58"/>
      <c r="J49" s="56"/>
      <c r="K49" s="42">
        <v>30</v>
      </c>
    </row>
    <row r="50" spans="1:11" ht="27.6" customHeight="1">
      <c r="A50" s="84"/>
      <c r="B50" s="96"/>
      <c r="C50" s="33" t="s">
        <v>120</v>
      </c>
      <c r="D50" s="62" t="s">
        <v>70</v>
      </c>
      <c r="E50" s="39" t="s">
        <v>152</v>
      </c>
      <c r="F50" s="2"/>
      <c r="G50" s="2"/>
      <c r="H50" s="42">
        <v>150</v>
      </c>
      <c r="I50" s="58"/>
      <c r="J50" s="56"/>
      <c r="K50" s="42">
        <v>150</v>
      </c>
    </row>
    <row r="51" spans="1:11" ht="72">
      <c r="A51" s="12"/>
      <c r="B51" s="12">
        <v>13</v>
      </c>
      <c r="C51" s="33" t="s">
        <v>121</v>
      </c>
      <c r="D51" s="67" t="s">
        <v>71</v>
      </c>
      <c r="E51" s="39" t="s">
        <v>11</v>
      </c>
      <c r="F51" s="2">
        <v>150</v>
      </c>
      <c r="G51" s="2">
        <f t="shared" si="7"/>
        <v>250</v>
      </c>
      <c r="H51" s="42">
        <v>400</v>
      </c>
      <c r="I51" s="58"/>
      <c r="J51" s="56">
        <f t="shared" si="2"/>
        <v>400</v>
      </c>
      <c r="K51" s="42">
        <v>330</v>
      </c>
    </row>
    <row r="52" spans="1:11" ht="42.75">
      <c r="A52" s="12"/>
      <c r="B52" s="12">
        <v>14</v>
      </c>
      <c r="C52" s="33" t="s">
        <v>122</v>
      </c>
      <c r="D52" s="59" t="s">
        <v>180</v>
      </c>
      <c r="E52" s="39" t="s">
        <v>12</v>
      </c>
      <c r="F52" s="2">
        <v>115</v>
      </c>
      <c r="G52" s="2">
        <f t="shared" si="7"/>
        <v>265</v>
      </c>
      <c r="H52" s="42">
        <v>380</v>
      </c>
      <c r="I52" s="58"/>
      <c r="J52" s="56">
        <f t="shared" si="2"/>
        <v>380</v>
      </c>
      <c r="K52" s="63">
        <v>350</v>
      </c>
    </row>
    <row r="53" spans="1:11" ht="71.25">
      <c r="A53" s="12"/>
      <c r="B53" s="12">
        <v>15</v>
      </c>
      <c r="C53" s="33" t="s">
        <v>123</v>
      </c>
      <c r="D53" s="59" t="s">
        <v>181</v>
      </c>
      <c r="E53" s="39" t="s">
        <v>153</v>
      </c>
      <c r="F53" s="2">
        <f>55413.2+198.49</f>
        <v>55611.689999999995</v>
      </c>
      <c r="G53" s="2">
        <f t="shared" si="7"/>
        <v>-55011.689999999995</v>
      </c>
      <c r="H53" s="42">
        <v>600</v>
      </c>
      <c r="I53" s="58">
        <v>7799.99</v>
      </c>
      <c r="J53" s="56">
        <f t="shared" si="2"/>
        <v>8399.99</v>
      </c>
      <c r="K53" s="42">
        <v>900</v>
      </c>
    </row>
    <row r="54" spans="1:11" ht="57" hidden="1">
      <c r="A54" s="12"/>
      <c r="B54" s="12">
        <v>13</v>
      </c>
      <c r="C54" s="33" t="s">
        <v>31</v>
      </c>
      <c r="D54" s="59" t="s">
        <v>24</v>
      </c>
      <c r="E54" s="14" t="s">
        <v>30</v>
      </c>
      <c r="F54" s="2">
        <v>10</v>
      </c>
      <c r="G54" s="2">
        <v>-10</v>
      </c>
      <c r="H54" s="42">
        <f>F54+G54</f>
        <v>0</v>
      </c>
      <c r="I54" s="58"/>
      <c r="J54" s="56">
        <f t="shared" si="2"/>
        <v>0</v>
      </c>
      <c r="K54" s="42">
        <f>I54+J54</f>
        <v>0</v>
      </c>
    </row>
    <row r="55" spans="1:11" ht="71.25">
      <c r="A55" s="12"/>
      <c r="B55" s="12">
        <v>16</v>
      </c>
      <c r="C55" s="33" t="s">
        <v>124</v>
      </c>
      <c r="D55" s="59" t="s">
        <v>72</v>
      </c>
      <c r="E55" s="39" t="s">
        <v>13</v>
      </c>
      <c r="F55" s="2">
        <v>10</v>
      </c>
      <c r="G55" s="2">
        <f t="shared" si="7"/>
        <v>20</v>
      </c>
      <c r="H55" s="42">
        <v>30</v>
      </c>
      <c r="I55" s="58"/>
      <c r="J55" s="56">
        <f t="shared" si="2"/>
        <v>30</v>
      </c>
      <c r="K55" s="42">
        <v>30</v>
      </c>
    </row>
    <row r="56" spans="1:11" ht="0.75" customHeight="1">
      <c r="A56" s="12"/>
      <c r="B56" s="12">
        <v>15</v>
      </c>
      <c r="C56" s="33" t="s">
        <v>125</v>
      </c>
      <c r="D56" s="59" t="s">
        <v>73</v>
      </c>
      <c r="E56" s="39" t="s">
        <v>154</v>
      </c>
      <c r="F56" s="2">
        <v>726.3</v>
      </c>
      <c r="G56" s="2">
        <f t="shared" si="7"/>
        <v>-599.29999999999995</v>
      </c>
      <c r="H56" s="42">
        <v>127</v>
      </c>
      <c r="I56" s="58"/>
      <c r="J56" s="56">
        <f t="shared" si="2"/>
        <v>127</v>
      </c>
      <c r="K56" s="42">
        <v>127</v>
      </c>
    </row>
    <row r="57" spans="1:11" ht="15">
      <c r="A57" s="12"/>
      <c r="B57" s="12">
        <v>17</v>
      </c>
      <c r="C57" s="33" t="s">
        <v>126</v>
      </c>
      <c r="D57" s="74" t="s">
        <v>182</v>
      </c>
      <c r="E57" s="39" t="s">
        <v>15</v>
      </c>
      <c r="F57" s="2">
        <v>50</v>
      </c>
      <c r="G57" s="2">
        <f t="shared" si="7"/>
        <v>5</v>
      </c>
      <c r="H57" s="42">
        <v>55</v>
      </c>
      <c r="I57" s="58"/>
      <c r="J57" s="56">
        <f t="shared" si="2"/>
        <v>55</v>
      </c>
      <c r="K57" s="42">
        <v>80</v>
      </c>
    </row>
    <row r="58" spans="1:11" ht="42.75">
      <c r="A58" s="12"/>
      <c r="B58" s="12">
        <v>18</v>
      </c>
      <c r="C58" s="33" t="s">
        <v>127</v>
      </c>
      <c r="D58" s="59" t="s">
        <v>183</v>
      </c>
      <c r="E58" s="39" t="s">
        <v>16</v>
      </c>
      <c r="F58" s="2">
        <v>150</v>
      </c>
      <c r="G58" s="2">
        <f t="shared" si="7"/>
        <v>100</v>
      </c>
      <c r="H58" s="55">
        <f>H59+H60+H61+H62</f>
        <v>250</v>
      </c>
      <c r="I58" s="68"/>
      <c r="J58" s="69">
        <f t="shared" si="2"/>
        <v>250</v>
      </c>
      <c r="K58" s="55">
        <f>K59+K60+K61+K62</f>
        <v>462</v>
      </c>
    </row>
    <row r="59" spans="1:11" ht="15">
      <c r="A59" s="12"/>
      <c r="B59" s="12"/>
      <c r="C59" s="33" t="s">
        <v>128</v>
      </c>
      <c r="D59" s="30" t="s">
        <v>74</v>
      </c>
      <c r="E59" s="39" t="s">
        <v>155</v>
      </c>
      <c r="F59" s="2"/>
      <c r="G59" s="2"/>
      <c r="H59" s="42">
        <v>10</v>
      </c>
      <c r="I59" s="58"/>
      <c r="J59" s="56">
        <f t="shared" si="2"/>
        <v>10</v>
      </c>
      <c r="K59" s="42">
        <v>10</v>
      </c>
    </row>
    <row r="60" spans="1:11" ht="15">
      <c r="A60" s="12"/>
      <c r="B60" s="12"/>
      <c r="C60" s="33" t="s">
        <v>129</v>
      </c>
      <c r="D60" s="30" t="s">
        <v>75</v>
      </c>
      <c r="E60" s="39" t="s">
        <v>156</v>
      </c>
      <c r="F60" s="2"/>
      <c r="G60" s="2"/>
      <c r="H60" s="42">
        <v>220</v>
      </c>
      <c r="I60" s="58"/>
      <c r="J60" s="56">
        <f t="shared" si="2"/>
        <v>220</v>
      </c>
      <c r="K60" s="42">
        <v>432</v>
      </c>
    </row>
    <row r="61" spans="1:11" ht="15">
      <c r="A61" s="12"/>
      <c r="B61" s="12"/>
      <c r="C61" s="33" t="s">
        <v>130</v>
      </c>
      <c r="D61" s="30" t="s">
        <v>76</v>
      </c>
      <c r="E61" s="39" t="s">
        <v>157</v>
      </c>
      <c r="F61" s="2"/>
      <c r="G61" s="2"/>
      <c r="H61" s="42">
        <v>10</v>
      </c>
      <c r="I61" s="58"/>
      <c r="J61" s="56">
        <f t="shared" si="2"/>
        <v>10</v>
      </c>
      <c r="K61" s="42">
        <v>10</v>
      </c>
    </row>
    <row r="62" spans="1:11" ht="15">
      <c r="A62" s="12"/>
      <c r="B62" s="12"/>
      <c r="C62" s="33" t="s">
        <v>131</v>
      </c>
      <c r="D62" s="30" t="s">
        <v>77</v>
      </c>
      <c r="E62" s="39" t="s">
        <v>158</v>
      </c>
      <c r="F62" s="2"/>
      <c r="G62" s="2"/>
      <c r="H62" s="42">
        <v>10</v>
      </c>
      <c r="I62" s="58"/>
      <c r="J62" s="56">
        <f t="shared" si="2"/>
        <v>10</v>
      </c>
      <c r="K62" s="42">
        <v>10</v>
      </c>
    </row>
    <row r="63" spans="1:11" ht="15">
      <c r="A63" s="12"/>
      <c r="B63" s="12">
        <v>19</v>
      </c>
      <c r="C63" s="33" t="s">
        <v>132</v>
      </c>
      <c r="D63" s="74" t="s">
        <v>184</v>
      </c>
      <c r="E63" s="47" t="s">
        <v>14</v>
      </c>
      <c r="F63" s="2"/>
      <c r="G63" s="2"/>
      <c r="H63" s="42">
        <v>60</v>
      </c>
      <c r="I63" s="58"/>
      <c r="J63" s="56">
        <f t="shared" si="2"/>
        <v>60</v>
      </c>
      <c r="K63" s="42">
        <v>60</v>
      </c>
    </row>
    <row r="64" spans="1:11" ht="15">
      <c r="A64" s="12"/>
      <c r="B64" s="12">
        <v>20</v>
      </c>
      <c r="C64" s="33" t="s">
        <v>133</v>
      </c>
      <c r="D64" s="74" t="s">
        <v>79</v>
      </c>
      <c r="E64" s="39" t="s">
        <v>17</v>
      </c>
      <c r="F64" s="2">
        <f>2300-388.49</f>
        <v>1911.51</v>
      </c>
      <c r="G64" s="2">
        <f t="shared" si="7"/>
        <v>7619.49</v>
      </c>
      <c r="H64" s="42">
        <v>9531</v>
      </c>
      <c r="I64" s="58"/>
      <c r="J64" s="56">
        <f t="shared" si="2"/>
        <v>9531</v>
      </c>
      <c r="K64" s="64">
        <v>10129</v>
      </c>
    </row>
    <row r="65" spans="1:13" ht="15">
      <c r="A65" s="12"/>
      <c r="B65" s="12">
        <v>21</v>
      </c>
      <c r="C65" s="33" t="s">
        <v>18</v>
      </c>
      <c r="D65" s="74" t="s">
        <v>80</v>
      </c>
      <c r="E65" s="39" t="s">
        <v>19</v>
      </c>
      <c r="F65" s="2">
        <v>159</v>
      </c>
      <c r="G65" s="2">
        <f t="shared" si="7"/>
        <v>841</v>
      </c>
      <c r="H65" s="42">
        <v>1000</v>
      </c>
      <c r="I65" s="58"/>
      <c r="J65" s="56">
        <f t="shared" si="2"/>
        <v>1000</v>
      </c>
      <c r="K65" s="42">
        <v>1000</v>
      </c>
    </row>
    <row r="66" spans="1:13" ht="57.75">
      <c r="A66" s="12"/>
      <c r="B66" s="12">
        <v>22</v>
      </c>
      <c r="C66" s="33" t="s">
        <v>139</v>
      </c>
      <c r="D66" s="75" t="s">
        <v>185</v>
      </c>
      <c r="E66" s="39" t="s">
        <v>160</v>
      </c>
      <c r="F66" s="2">
        <v>50</v>
      </c>
      <c r="G66" s="2">
        <f t="shared" si="7"/>
        <v>200</v>
      </c>
      <c r="H66" s="42">
        <v>250</v>
      </c>
      <c r="I66" s="58"/>
      <c r="J66" s="56">
        <f t="shared" si="2"/>
        <v>250</v>
      </c>
      <c r="K66" s="42">
        <v>150</v>
      </c>
    </row>
    <row r="67" spans="1:13" ht="15">
      <c r="A67" s="12"/>
      <c r="B67" s="12">
        <v>23</v>
      </c>
      <c r="C67" s="13" t="s">
        <v>136</v>
      </c>
      <c r="D67" s="74" t="s">
        <v>78</v>
      </c>
      <c r="E67" s="14" t="s">
        <v>22</v>
      </c>
      <c r="F67" s="2">
        <v>75</v>
      </c>
      <c r="G67" s="2">
        <f t="shared" si="7"/>
        <v>3561.3</v>
      </c>
      <c r="H67" s="42">
        <v>3636.3</v>
      </c>
      <c r="I67" s="58"/>
      <c r="J67" s="56">
        <f t="shared" si="2"/>
        <v>3636.3</v>
      </c>
      <c r="K67" s="42">
        <v>3715.5</v>
      </c>
    </row>
    <row r="68" spans="1:13" ht="25.15" customHeight="1">
      <c r="A68" s="12"/>
      <c r="B68" s="12">
        <v>24</v>
      </c>
      <c r="C68" s="33" t="s">
        <v>135</v>
      </c>
      <c r="D68" s="74" t="s">
        <v>186</v>
      </c>
      <c r="E68" s="39" t="s">
        <v>25</v>
      </c>
      <c r="F68" s="2">
        <v>50</v>
      </c>
      <c r="G68" s="2">
        <f t="shared" si="7"/>
        <v>0</v>
      </c>
      <c r="H68" s="42">
        <v>50</v>
      </c>
      <c r="I68" s="56"/>
      <c r="J68" s="56">
        <f t="shared" si="2"/>
        <v>50</v>
      </c>
      <c r="K68" s="42">
        <v>250</v>
      </c>
    </row>
    <row r="69" spans="1:13" ht="43.5">
      <c r="A69" s="28"/>
      <c r="B69" s="28">
        <v>25</v>
      </c>
      <c r="C69" s="33" t="s">
        <v>106</v>
      </c>
      <c r="D69" s="75" t="s">
        <v>102</v>
      </c>
      <c r="E69" s="39" t="s">
        <v>28</v>
      </c>
      <c r="F69" s="22">
        <f>270+190</f>
        <v>460</v>
      </c>
      <c r="G69" s="22">
        <f t="shared" ref="G69" si="11">H69-F69</f>
        <v>-157.10000000000002</v>
      </c>
      <c r="H69" s="42">
        <v>302.89999999999998</v>
      </c>
      <c r="I69" s="58"/>
      <c r="J69" s="56">
        <f t="shared" ref="J69" si="12">H69+I69</f>
        <v>302.89999999999998</v>
      </c>
      <c r="K69" s="42">
        <v>130</v>
      </c>
    </row>
    <row r="70" spans="1:13" ht="43.5" customHeight="1">
      <c r="A70" s="12"/>
      <c r="B70" s="12">
        <v>26</v>
      </c>
      <c r="C70" s="33" t="s">
        <v>103</v>
      </c>
      <c r="D70" s="76" t="s">
        <v>89</v>
      </c>
      <c r="E70" s="39" t="s">
        <v>104</v>
      </c>
      <c r="F70" s="2"/>
      <c r="G70" s="2"/>
      <c r="H70" s="42">
        <v>132.559</v>
      </c>
      <c r="I70" s="56"/>
      <c r="J70" s="56">
        <f t="shared" si="2"/>
        <v>132.559</v>
      </c>
      <c r="K70" s="42">
        <v>230</v>
      </c>
    </row>
    <row r="71" spans="1:13" ht="45" customHeight="1">
      <c r="A71" s="43"/>
      <c r="B71" s="43">
        <v>27</v>
      </c>
      <c r="C71" s="33" t="s">
        <v>88</v>
      </c>
      <c r="D71" s="76" t="s">
        <v>92</v>
      </c>
      <c r="E71" s="39" t="s">
        <v>90</v>
      </c>
      <c r="F71" s="36"/>
      <c r="G71" s="36"/>
      <c r="H71" s="42">
        <v>100</v>
      </c>
      <c r="I71" s="56"/>
      <c r="J71" s="56">
        <f t="shared" si="2"/>
        <v>100</v>
      </c>
      <c r="K71" s="66">
        <v>100</v>
      </c>
    </row>
    <row r="72" spans="1:13" ht="45" customHeight="1">
      <c r="A72" s="43"/>
      <c r="B72" s="43">
        <v>28</v>
      </c>
      <c r="C72" s="33" t="s">
        <v>91</v>
      </c>
      <c r="D72" s="76" t="s">
        <v>95</v>
      </c>
      <c r="E72" s="39" t="s">
        <v>93</v>
      </c>
      <c r="F72" s="36"/>
      <c r="G72" s="36"/>
      <c r="H72" s="42">
        <v>50</v>
      </c>
      <c r="I72" s="56"/>
      <c r="J72" s="56">
        <f t="shared" si="2"/>
        <v>50</v>
      </c>
      <c r="K72" s="66">
        <v>50</v>
      </c>
    </row>
    <row r="73" spans="1:13" ht="52.9" customHeight="1">
      <c r="A73" s="43"/>
      <c r="B73" s="43">
        <v>29</v>
      </c>
      <c r="C73" s="33" t="s">
        <v>94</v>
      </c>
      <c r="D73" s="77" t="s">
        <v>187</v>
      </c>
      <c r="E73" s="39" t="s">
        <v>96</v>
      </c>
      <c r="F73" s="36"/>
      <c r="G73" s="36"/>
      <c r="H73" s="42">
        <v>50</v>
      </c>
      <c r="I73" s="56"/>
      <c r="J73" s="56">
        <f t="shared" si="2"/>
        <v>50</v>
      </c>
      <c r="K73" s="66">
        <v>50</v>
      </c>
    </row>
    <row r="74" spans="1:13" ht="45" customHeight="1">
      <c r="A74" s="43"/>
      <c r="B74" s="43">
        <v>30</v>
      </c>
      <c r="C74" s="33" t="s">
        <v>97</v>
      </c>
      <c r="D74" s="44" t="s">
        <v>98</v>
      </c>
      <c r="E74" s="39" t="s">
        <v>99</v>
      </c>
      <c r="F74" s="36"/>
      <c r="G74" s="36"/>
      <c r="H74" s="42">
        <v>133</v>
      </c>
      <c r="I74" s="56"/>
      <c r="J74" s="56">
        <f t="shared" si="2"/>
        <v>133</v>
      </c>
      <c r="K74" s="66">
        <v>133</v>
      </c>
    </row>
    <row r="75" spans="1:13" ht="14.25">
      <c r="A75" s="88" t="s">
        <v>4</v>
      </c>
      <c r="B75" s="88"/>
      <c r="C75" s="88"/>
      <c r="D75" s="88"/>
      <c r="E75" s="15"/>
      <c r="F75" s="16">
        <f>SUM(F13:F68)</f>
        <v>328482.26</v>
      </c>
      <c r="G75" s="16">
        <f>SUM(G13:G68)</f>
        <v>-12765.91699999999</v>
      </c>
      <c r="H75" s="65">
        <f>H13+H27+H28+H29+H30+H36+H39+H40+H41+H46+H47+H51+H52+H53+H55+H56+H57+H58+H63+H64+H65+H66+H67+H68+H69+H70+H71+H72+H73+H74</f>
        <v>388621.76399999997</v>
      </c>
      <c r="I75" s="65" t="e">
        <f t="shared" ref="I75:K75" si="13">I13+I27+I28+I29+I30+I36+I39+I40+I41+I46+I47+I51+I52+I53+I55+I56+I57+I58+I63+I64+I65+I66+I67+I68+I69+I70+I71+I72+I73+I74</f>
        <v>#REF!</v>
      </c>
      <c r="J75" s="65" t="e">
        <f t="shared" si="13"/>
        <v>#REF!</v>
      </c>
      <c r="K75" s="65">
        <f t="shared" si="13"/>
        <v>383646.54099999997</v>
      </c>
      <c r="L75" s="48"/>
      <c r="M75" s="48"/>
    </row>
    <row r="76" spans="1:13">
      <c r="D76" s="17"/>
      <c r="E76" s="17"/>
    </row>
    <row r="80" spans="1:13">
      <c r="F80" s="18"/>
    </row>
  </sheetData>
  <mergeCells count="19">
    <mergeCell ref="A75:D75"/>
    <mergeCell ref="A9:H10"/>
    <mergeCell ref="B13:B25"/>
    <mergeCell ref="A13:A25"/>
    <mergeCell ref="B41:B44"/>
    <mergeCell ref="A41:A44"/>
    <mergeCell ref="A30:A33"/>
    <mergeCell ref="B47:B50"/>
    <mergeCell ref="A1:K1"/>
    <mergeCell ref="D2:K2"/>
    <mergeCell ref="A3:K3"/>
    <mergeCell ref="A4:K4"/>
    <mergeCell ref="A5:K5"/>
    <mergeCell ref="A6:K6"/>
    <mergeCell ref="E7:K7"/>
    <mergeCell ref="B30:B34"/>
    <mergeCell ref="A47:A50"/>
    <mergeCell ref="B36:B38"/>
    <mergeCell ref="A36:A38"/>
  </mergeCells>
  <pageMargins left="0.82677165354330717" right="0.70866141732283472" top="0.35433070866141736" bottom="0" header="0.31496062992125984" footer="0.31496062992125984"/>
  <pageSetup paperSize="9" scale="50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ПР14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2020-12-28T12:43:26Z</dcterms:modified>
</cp:coreProperties>
</file>