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/>
  </bookViews>
  <sheets>
    <sheet name="ПР13" sheetId="1" r:id="rId1"/>
    <sheet name="Лист1" sheetId="2" r:id="rId2"/>
    <sheet name="Лист2" sheetId="3" r:id="rId3"/>
  </sheets>
  <definedNames>
    <definedName name="_xlnm.Print_Area" localSheetId="0">ПР13!$A$1:$J$71</definedName>
  </definedNames>
  <calcPr calcId="124519"/>
</workbook>
</file>

<file path=xl/calcChain.xml><?xml version="1.0" encoding="utf-8"?>
<calcChain xmlns="http://schemas.openxmlformats.org/spreadsheetml/2006/main">
  <c r="H71" i="1"/>
  <c r="J70" l="1"/>
  <c r="J69"/>
  <c r="J68"/>
  <c r="J67"/>
  <c r="J66"/>
  <c r="H33"/>
  <c r="J37"/>
  <c r="H30"/>
  <c r="H25"/>
  <c r="H13"/>
  <c r="J65"/>
  <c r="H50"/>
  <c r="J55"/>
  <c r="J54"/>
  <c r="J53"/>
  <c r="J52"/>
  <c r="J51"/>
  <c r="H39"/>
  <c r="J40"/>
  <c r="J36" l="1"/>
  <c r="J35"/>
  <c r="J34"/>
  <c r="G38"/>
  <c r="J38"/>
  <c r="G39"/>
  <c r="J39"/>
  <c r="G43"/>
  <c r="J43"/>
  <c r="J62"/>
  <c r="G62"/>
  <c r="J23" l="1"/>
  <c r="J24"/>
  <c r="J30"/>
  <c r="J33"/>
  <c r="J44"/>
  <c r="J45"/>
  <c r="J71" s="1"/>
  <c r="J47"/>
  <c r="J48"/>
  <c r="J49"/>
  <c r="J50"/>
  <c r="J56"/>
  <c r="J57"/>
  <c r="J58"/>
  <c r="J59"/>
  <c r="J60"/>
  <c r="J61"/>
  <c r="J64"/>
  <c r="J13"/>
  <c r="I71"/>
  <c r="H46" l="1"/>
  <c r="J46" s="1"/>
  <c r="F13"/>
  <c r="F25"/>
  <c r="J25" s="1"/>
  <c r="F24"/>
  <c r="H21"/>
  <c r="J21" l="1"/>
  <c r="G30"/>
  <c r="G33"/>
  <c r="G44"/>
  <c r="G47"/>
  <c r="G48"/>
  <c r="G49"/>
  <c r="G50"/>
  <c r="G57"/>
  <c r="G58"/>
  <c r="G59"/>
  <c r="G60"/>
  <c r="G61"/>
  <c r="G64"/>
  <c r="F56"/>
  <c r="G56" s="1"/>
  <c r="F45"/>
  <c r="G45" s="1"/>
  <c r="G24"/>
  <c r="G71" l="1"/>
  <c r="F71"/>
</calcChain>
</file>

<file path=xl/sharedStrings.xml><?xml version="1.0" encoding="utf-8"?>
<sst xmlns="http://schemas.openxmlformats.org/spreadsheetml/2006/main" count="193" uniqueCount="189">
  <si>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</si>
  <si>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</si>
  <si>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(тыс.рублей)</t>
  </si>
  <si>
    <t>КБК</t>
  </si>
  <si>
    <t>ВСЕГО</t>
  </si>
  <si>
    <t>ЦСР</t>
  </si>
  <si>
    <t>004 0700 01000 00000</t>
  </si>
  <si>
    <t>01000 00000</t>
  </si>
  <si>
    <t>04000 00000</t>
  </si>
  <si>
    <t>05000 00000</t>
  </si>
  <si>
    <t>07000 00000</t>
  </si>
  <si>
    <t>09000 00000</t>
  </si>
  <si>
    <t>10000 00000</t>
  </si>
  <si>
    <t>12000 00000</t>
  </si>
  <si>
    <t>14000 00000</t>
  </si>
  <si>
    <t>15000 00000</t>
  </si>
  <si>
    <t>16000 00000</t>
  </si>
  <si>
    <t>17000 00000</t>
  </si>
  <si>
    <t>806 0409 18000 00000</t>
  </si>
  <si>
    <t>18000 00000</t>
  </si>
  <si>
    <t>19000 00000</t>
  </si>
  <si>
    <t>21000 00000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</si>
  <si>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</si>
  <si>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</si>
  <si>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</si>
  <si>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программа"Доступная среда   2016-2020 годы"</t>
  </si>
  <si>
    <t>23000 00000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</si>
  <si>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</si>
  <si>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</si>
  <si>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</si>
  <si>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</si>
  <si>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</si>
  <si>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</si>
  <si>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</si>
  <si>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</si>
  <si>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</si>
  <si>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</si>
  <si>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</si>
  <si>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</si>
  <si>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</si>
  <si>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</si>
  <si>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</si>
  <si>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</si>
  <si>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</si>
  <si>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</si>
  <si>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</si>
  <si>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</si>
  <si>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</si>
  <si>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</si>
  <si>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</si>
  <si>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Подрограмма "Безопасность образовательных организация"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</si>
  <si>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</si>
  <si>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</si>
  <si>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</si>
  <si>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</si>
  <si>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</si>
  <si>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</si>
  <si>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</si>
  <si>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</si>
  <si>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</si>
  <si>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</si>
  <si>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</si>
  <si>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</si>
  <si>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</si>
  <si>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</si>
  <si>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</si>
  <si>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</si>
  <si>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</si>
  <si>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</si>
  <si>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Муниципальной программа «Создание благоприятных условий для ведения бизнеса в Монгун-Тайгинском кожууне на 2018-2020 годы»</t>
  </si>
  <si>
    <t>Подпрограмма "Развитие малого и среднего предпринимательства"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</si>
  <si>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</si>
  <si>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</si>
  <si>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</si>
  <si>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</si>
  <si>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</si>
  <si>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</si>
  <si>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</si>
  <si>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</si>
  <si>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</si>
  <si>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</si>
  <si>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</si>
  <si>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</si>
  <si>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</si>
  <si>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</si>
  <si>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</si>
  <si>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</si>
  <si>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Муниципальная программа "Повышение безопасности дорожного движения в Монгун-Тайгинском кожууне на 2019-2021годы"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</si>
  <si>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2019-2021годы"</t>
  </si>
  <si>
    <t xml:space="preserve"> Муниципальная программа Устойчивое развитие сельских территорий муниципального района «Монгун-Тайгинский кожуун Республики Тыва» на 2018 – 2020 годы </t>
  </si>
  <si>
    <t xml:space="preserve"> Муниципальная программа Формирование современной городской среды на территории Монгун-Тайгинского кожууна на 2018-2022 годы, сумона Каргы, сумона Моген-Бурен</t>
  </si>
  <si>
    <t xml:space="preserve"> Муниципальная программа "Профилактика безнадзорности правонарушений среди несовершеннолетних «Поддержи подростка» на 2019-2021 годы.</t>
  </si>
  <si>
    <t xml:space="preserve"> Муниципальная программа «Реализация муниципальной национальной политики в муниципальном районе «Монгун-Тайгинский кожуун Республики Тыва на 2018-2020 годы.</t>
  </si>
  <si>
    <t>Муниципальная программа "Государственные языки в системе образования  в Монгун-Тайгинского кожууна на 2019-2021годы"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</si>
  <si>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2018-2020 годы" "Монгун-Тайгинский кожуун Республики Тыва"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</si>
  <si>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2020-2021 годы.</t>
  </si>
  <si>
    <t>Приложение   № 13</t>
  </si>
  <si>
    <t xml:space="preserve">                                                                                                                     к Решению Хурала представителей </t>
  </si>
  <si>
    <t>Подпрограмма "Расвитие подотраслей  живодноводства и растениеводства, переработки и реализации живодноводческой продукции  в Монгун-Тайгинском  районе Республики Тыва"</t>
  </si>
  <si>
    <t xml:space="preserve"> «Развитие системы молодежной политики на территории Монгун-Тайгинского района Республики Тыва на 2019-2021 годы»</t>
  </si>
  <si>
    <t xml:space="preserve">на 2020 год и на плановый период 2021-2022г" 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</si>
  <si>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"Монгун-Тайгинский кожуун Республики Тыва" на 2020 год</t>
  </si>
  <si>
    <t>Бюджет на 2020 год</t>
  </si>
  <si>
    <t>Подпрограмма "Дети чабанов"</t>
  </si>
  <si>
    <t>01800 00000</t>
  </si>
  <si>
    <t>004 0702 01800 00000</t>
  </si>
  <si>
    <t>004 0702  02001 00000</t>
  </si>
  <si>
    <t>02001 00000</t>
  </si>
  <si>
    <t>004 0702 21000 00000</t>
  </si>
  <si>
    <t>Муниципальная программа "Развитие русского языка в муниципальном районе "Монгун-Тайгинский кожуун Республики Тыва на 2020-2022 годы"</t>
  </si>
  <si>
    <t>004 0702 20000 00000</t>
  </si>
  <si>
    <t>20000 00000</t>
  </si>
  <si>
    <t>806 1101 03000 00000</t>
  </si>
  <si>
    <t xml:space="preserve">005 0800 05000 00000                    </t>
  </si>
  <si>
    <t xml:space="preserve"> Подпрограмма  Создание условий для реализации муниципальной программы</t>
  </si>
  <si>
    <t>0540000000</t>
  </si>
  <si>
    <t xml:space="preserve">  005 0703 05300 00000</t>
  </si>
  <si>
    <t>005 0801,0804 054000000</t>
  </si>
  <si>
    <t>007 1000 04000 00000</t>
  </si>
  <si>
    <t>007 1003 04200 00000</t>
  </si>
  <si>
    <t>04200 00000</t>
  </si>
  <si>
    <t>007 1003 04100 00000</t>
  </si>
  <si>
    <t>04100 00000</t>
  </si>
  <si>
    <t xml:space="preserve">003 0405 06100 00000   </t>
  </si>
  <si>
    <t xml:space="preserve">06100 00000   </t>
  </si>
  <si>
    <t xml:space="preserve">003 0405 06200 00000   </t>
  </si>
  <si>
    <t xml:space="preserve">06200 00000   </t>
  </si>
  <si>
    <t xml:space="preserve">003 0412 06300 00000   </t>
  </si>
  <si>
    <t xml:space="preserve">06300 00000   </t>
  </si>
  <si>
    <t>Подпрограмма  "Мелиорация земель в Монгун-Тайгинском районе Республики Тыва на 2020 годы;</t>
  </si>
  <si>
    <t xml:space="preserve">003 0405 06400 00000     </t>
  </si>
  <si>
    <t xml:space="preserve">06400 00000   </t>
  </si>
  <si>
    <t>003 0405 07000 00000</t>
  </si>
  <si>
    <t>806  0412 08000 00000</t>
  </si>
  <si>
    <t>08000 00000</t>
  </si>
  <si>
    <t>807  0412 08100 00000</t>
  </si>
  <si>
    <t>08100 00000</t>
  </si>
  <si>
    <t>808  0412 08200 00000</t>
  </si>
  <si>
    <t>08200 00000</t>
  </si>
  <si>
    <t>809  0412 08300 00000</t>
  </si>
  <si>
    <t>08300 00000</t>
  </si>
  <si>
    <t>806 0309 09000 00000</t>
  </si>
  <si>
    <t>Муниципальная программа " Профилактика преступлений  и иных правонарушений в Монгун-Тайгинском кожууне на 2018-2020годы"</t>
  </si>
  <si>
    <t>806 0314 10000 00000</t>
  </si>
  <si>
    <t>806 0500 1100 000000</t>
  </si>
  <si>
    <t>1100 000000</t>
  </si>
  <si>
    <t>806 0104 12000 00000</t>
  </si>
  <si>
    <t>806 0412 1300000000</t>
  </si>
  <si>
    <t>1300000000</t>
  </si>
  <si>
    <t>806 0909 15000 00000</t>
  </si>
  <si>
    <t>806 0909 16000 00000</t>
  </si>
  <si>
    <t>806 0909 16400 00000</t>
  </si>
  <si>
    <t>16400 00000</t>
  </si>
  <si>
    <t>807 0909 16100 00000</t>
  </si>
  <si>
    <t>16100 00000</t>
  </si>
  <si>
    <t>808 0909 16300 00000</t>
  </si>
  <si>
    <t>16300 00000</t>
  </si>
  <si>
    <t>809 0909 16200 00000</t>
  </si>
  <si>
    <t>16200 00000</t>
  </si>
  <si>
    <t>810 0909 14000 00000</t>
  </si>
  <si>
    <t>806 0409 17000 00000</t>
  </si>
  <si>
    <t>007 1006 19000 00000</t>
  </si>
  <si>
    <t>806 05031 23000 00000</t>
  </si>
  <si>
    <t>806 1003 22000 00000</t>
  </si>
  <si>
    <t>806 0314 24000 00000</t>
  </si>
  <si>
    <t>24000 00000</t>
  </si>
  <si>
    <t>005 0801 25000 00000</t>
  </si>
  <si>
    <t>25000 00000</t>
  </si>
  <si>
    <t>806 1101 26000 00000</t>
  </si>
  <si>
    <t>26000 00000</t>
  </si>
  <si>
    <t>Муниципальная прграмма «Развитие ЕДДС администрации муниципального района  Монгун-Тайгинский район Республики Тыва на 2020-2022 годы</t>
  </si>
  <si>
    <t>2700000000</t>
  </si>
  <si>
    <t>806 0309 2700000000</t>
  </si>
  <si>
    <t>Муниципальная программа "Профилактика эктремизма и терроризма на территории муниципального района "Монгун-Тайгинский кожуун РТ» на 2020-2022 годы.</t>
  </si>
  <si>
    <t>28000 00000</t>
  </si>
  <si>
    <t>806 0314 28000 00000</t>
  </si>
  <si>
    <t>Муниципальная программа "Профилактика незаконного потребления наркотических средств и психотропных веществ, наркомании на территроии муниципального района  "Монгун-Тайгинский кожуун РТ» на 2020-2022 годы.</t>
  </si>
  <si>
    <t>806 0314 29000 00000</t>
  </si>
  <si>
    <t>290010 00000</t>
  </si>
  <si>
    <t>Муниципальная программа "Развитие земельно-имущественных отношений и градостроительства  Монгун-Тайгинском кожууне на 2020-2022годы"</t>
  </si>
  <si>
    <t>3100000000</t>
  </si>
  <si>
    <t>806 0412 3100000000</t>
  </si>
  <si>
    <t>Муниципальная программа"Преодоление бедности  в Монгун-Тайгинском кожууне на 2020-2022годы"</t>
  </si>
  <si>
    <t>3000000000</t>
  </si>
  <si>
    <t>007 1006 3000000000</t>
  </si>
  <si>
    <r>
      <t xml:space="preserve"> Подпрограмма «</t>
    </r>
    <r>
      <rPr>
        <sz val="11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1"/>
        <rFont val="Times New Roman"/>
        <family val="1"/>
        <charset val="204"/>
      </rPr>
      <t>»</t>
    </r>
  </si>
  <si>
    <t>Наименование муниципальных программ</t>
  </si>
  <si>
    <t>"Об утверждении бюджета</t>
  </si>
  <si>
    <t xml:space="preserve">                            №       от       .12.2019 года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</si>
</sst>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_ ;\-#,##0.0\ "/>
    <numFmt numFmtId="166" formatCode="#,##0.000_ ;\-#,##0.000\ 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165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49" fontId="8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justify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 vertical="center"/>
    </xf>
    <xf numFmtId="166" fontId="11" fillId="3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/>
    </xf>
    <xf numFmtId="166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justify" vertical="center"/>
    </xf>
    <xf numFmtId="166" fontId="10" fillId="0" borderId="1" xfId="1" applyNumberFormat="1" applyFont="1" applyFill="1" applyBorder="1" applyAlignment="1">
      <alignment horizontal="right" vertical="center"/>
    </xf>
    <xf numFmtId="166" fontId="10" fillId="3" borderId="1" xfId="1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justify" vertical="center"/>
    </xf>
    <xf numFmtId="165" fontId="10" fillId="0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65" fontId="10" fillId="3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center" wrapText="1"/>
    </xf>
    <xf numFmtId="165" fontId="10" fillId="2" borderId="1" xfId="1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165" fontId="10" fillId="3" borderId="1" xfId="1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1" fillId="2" borderId="1" xfId="0" applyFont="1" applyFill="1" applyBorder="1" applyAlignment="1">
      <alignment wrapText="1"/>
    </xf>
    <xf numFmtId="165" fontId="10" fillId="5" borderId="1" xfId="1" applyNumberFormat="1" applyFont="1" applyFill="1" applyBorder="1" applyAlignment="1">
      <alignment horizontal="right" vertical="center"/>
    </xf>
    <xf numFmtId="165" fontId="10" fillId="4" borderId="1" xfId="1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6"/>
  <sheetViews>
    <sheetView tabSelected="1" view="pageBreakPreview" zoomScaleSheetLayoutView="100" workbookViewId="0">
      <selection activeCell="A4" sqref="A4:J4"/>
    </sheetView>
  </sheetViews>
  <sheetFormatPr defaultColWidth="9.140625" defaultRowHeight="12.75"/>
  <cols>
    <col min="1" max="1" width="5" style="3" customWidth="1"/>
    <col min="2" max="2" width="6.28515625" style="3" customWidth="1"/>
    <col min="3" max="3" width="28.42578125" style="3" customWidth="1"/>
    <col min="4" max="4" width="57.5703125" style="3" customWidth="1"/>
    <col min="5" max="5" width="14.85546875" style="3" customWidth="1"/>
    <col min="6" max="6" width="14.42578125" style="12" hidden="1" customWidth="1"/>
    <col min="7" max="7" width="13.42578125" style="4" hidden="1" customWidth="1"/>
    <col min="8" max="8" width="19" style="3" customWidth="1"/>
    <col min="9" max="9" width="11.140625" style="3" hidden="1" customWidth="1"/>
    <col min="10" max="10" width="12" style="3" hidden="1" customWidth="1"/>
    <col min="11" max="16384" width="9.140625" style="3"/>
  </cols>
  <sheetData>
    <row r="1" spans="1:12">
      <c r="A1" s="68" t="s">
        <v>96</v>
      </c>
      <c r="B1" s="68"/>
      <c r="C1" s="68"/>
      <c r="D1" s="68"/>
      <c r="E1" s="68"/>
      <c r="F1" s="68"/>
      <c r="G1" s="68"/>
      <c r="H1" s="68"/>
      <c r="I1" s="68"/>
      <c r="J1" s="68"/>
      <c r="K1" s="2"/>
      <c r="L1" s="2"/>
    </row>
    <row r="2" spans="1:12">
      <c r="A2" s="4"/>
      <c r="B2" s="4"/>
      <c r="C2" s="4"/>
      <c r="D2" s="68" t="s">
        <v>97</v>
      </c>
      <c r="E2" s="68"/>
      <c r="F2" s="68"/>
      <c r="G2" s="68"/>
      <c r="H2" s="68"/>
      <c r="I2" s="68"/>
      <c r="J2" s="68"/>
      <c r="K2" s="2"/>
      <c r="L2" s="2"/>
    </row>
    <row r="3" spans="1:12">
      <c r="A3" s="68" t="s">
        <v>0</v>
      </c>
      <c r="B3" s="68"/>
      <c r="C3" s="68"/>
      <c r="D3" s="68"/>
      <c r="E3" s="68"/>
      <c r="F3" s="68"/>
      <c r="G3" s="68"/>
      <c r="H3" s="68"/>
      <c r="I3" s="68"/>
      <c r="J3" s="68"/>
      <c r="K3" s="2"/>
      <c r="L3" s="2"/>
    </row>
    <row r="4" spans="1:12">
      <c r="A4" s="68" t="s">
        <v>187</v>
      </c>
      <c r="B4" s="68"/>
      <c r="C4" s="68"/>
      <c r="D4" s="68"/>
      <c r="E4" s="68"/>
      <c r="F4" s="68"/>
      <c r="G4" s="68"/>
      <c r="H4" s="68"/>
      <c r="I4" s="68"/>
      <c r="J4" s="68"/>
      <c r="K4" s="2"/>
      <c r="L4" s="2"/>
    </row>
    <row r="5" spans="1:12">
      <c r="A5" s="68" t="s">
        <v>1</v>
      </c>
      <c r="B5" s="68"/>
      <c r="C5" s="68"/>
      <c r="D5" s="68"/>
      <c r="E5" s="68"/>
      <c r="F5" s="68"/>
      <c r="G5" s="68"/>
      <c r="H5" s="68"/>
      <c r="I5" s="68"/>
      <c r="J5" s="68"/>
      <c r="K5" s="2"/>
      <c r="L5" s="2"/>
    </row>
    <row r="6" spans="1:12">
      <c r="A6" s="68" t="s">
        <v>100</v>
      </c>
      <c r="B6" s="68"/>
      <c r="C6" s="68"/>
      <c r="D6" s="68"/>
      <c r="E6" s="68"/>
      <c r="F6" s="68"/>
      <c r="G6" s="68"/>
      <c r="H6" s="68"/>
      <c r="I6" s="68"/>
      <c r="J6" s="68"/>
      <c r="K6" s="2"/>
      <c r="L6" s="2"/>
    </row>
    <row r="7" spans="1:12" ht="15" customHeight="1">
      <c r="A7" s="5"/>
      <c r="B7" s="5"/>
      <c r="C7" s="5"/>
      <c r="D7" s="5"/>
      <c r="E7" s="71" t="s">
        <v>188</v>
      </c>
      <c r="F7" s="71"/>
      <c r="G7" s="71"/>
      <c r="H7" s="71"/>
      <c r="I7" s="71"/>
      <c r="J7" s="71"/>
      <c r="K7" s="2"/>
      <c r="L7" s="2"/>
    </row>
    <row r="8" spans="1:12">
      <c r="A8" s="5"/>
      <c r="B8" s="5"/>
      <c r="C8" s="5"/>
      <c r="D8" s="5"/>
      <c r="E8" s="5"/>
      <c r="F8" s="6"/>
      <c r="G8" s="5"/>
      <c r="H8" s="2"/>
      <c r="I8" s="2"/>
      <c r="J8" s="2"/>
      <c r="K8" s="2"/>
      <c r="L8" s="2"/>
    </row>
    <row r="9" spans="1:12" ht="15.75" customHeight="1">
      <c r="A9" s="69" t="s">
        <v>101</v>
      </c>
      <c r="B9" s="70"/>
      <c r="C9" s="70"/>
      <c r="D9" s="70"/>
      <c r="E9" s="70"/>
      <c r="F9" s="70"/>
      <c r="G9" s="70"/>
      <c r="H9" s="70"/>
    </row>
    <row r="10" spans="1:12" ht="15.75" customHeight="1">
      <c r="A10" s="70"/>
      <c r="B10" s="70"/>
      <c r="C10" s="70"/>
      <c r="D10" s="70"/>
      <c r="E10" s="70"/>
      <c r="F10" s="70"/>
      <c r="G10" s="70"/>
      <c r="H10" s="70"/>
    </row>
    <row r="11" spans="1:12">
      <c r="A11" s="7"/>
      <c r="B11" s="7"/>
      <c r="C11" s="7"/>
      <c r="D11" s="7"/>
      <c r="E11" s="7"/>
      <c r="F11" s="3"/>
      <c r="G11" s="8"/>
      <c r="H11" s="9" t="s">
        <v>2</v>
      </c>
    </row>
    <row r="12" spans="1:12" s="12" customFormat="1" ht="48" customHeight="1">
      <c r="A12" s="17"/>
      <c r="B12" s="17" t="s">
        <v>28</v>
      </c>
      <c r="C12" s="17" t="s">
        <v>3</v>
      </c>
      <c r="D12" s="17" t="s">
        <v>186</v>
      </c>
      <c r="E12" s="17" t="s">
        <v>5</v>
      </c>
      <c r="F12" s="18" t="s">
        <v>27</v>
      </c>
      <c r="G12" s="19" t="s">
        <v>34</v>
      </c>
      <c r="H12" s="20" t="s">
        <v>102</v>
      </c>
      <c r="I12" s="11" t="s">
        <v>34</v>
      </c>
      <c r="J12" s="10" t="s">
        <v>33</v>
      </c>
    </row>
    <row r="13" spans="1:12" ht="28.5">
      <c r="A13" s="58"/>
      <c r="B13" s="58">
        <v>1</v>
      </c>
      <c r="C13" s="26" t="s">
        <v>6</v>
      </c>
      <c r="D13" s="27" t="s">
        <v>86</v>
      </c>
      <c r="E13" s="28" t="s">
        <v>7</v>
      </c>
      <c r="F13" s="29">
        <f>198758.96-2940</f>
        <v>195818.96</v>
      </c>
      <c r="G13" s="29">
        <v>5753.683</v>
      </c>
      <c r="H13" s="30">
        <f>H14+H15+H16+H17+H18+H19+H20+H22</f>
        <v>256890.554</v>
      </c>
      <c r="I13" s="13">
        <v>7000</v>
      </c>
      <c r="J13" s="14">
        <f>H13+I13</f>
        <v>263890.554</v>
      </c>
    </row>
    <row r="14" spans="1:12" ht="15">
      <c r="A14" s="59"/>
      <c r="B14" s="59"/>
      <c r="C14" s="31" t="s">
        <v>43</v>
      </c>
      <c r="D14" s="32" t="s">
        <v>41</v>
      </c>
      <c r="E14" s="33" t="s">
        <v>39</v>
      </c>
      <c r="F14" s="34"/>
      <c r="G14" s="34"/>
      <c r="H14" s="35">
        <v>84066.824999999997</v>
      </c>
      <c r="I14" s="13"/>
      <c r="J14" s="14"/>
    </row>
    <row r="15" spans="1:12" ht="15">
      <c r="A15" s="59"/>
      <c r="B15" s="59"/>
      <c r="C15" s="31" t="s">
        <v>40</v>
      </c>
      <c r="D15" s="32" t="s">
        <v>42</v>
      </c>
      <c r="E15" s="25" t="s">
        <v>38</v>
      </c>
      <c r="F15" s="34"/>
      <c r="G15" s="34"/>
      <c r="H15" s="35">
        <v>155840.49600000001</v>
      </c>
      <c r="I15" s="13"/>
      <c r="J15" s="14"/>
    </row>
    <row r="16" spans="1:12" ht="30">
      <c r="A16" s="59"/>
      <c r="B16" s="59"/>
      <c r="C16" s="31" t="s">
        <v>45</v>
      </c>
      <c r="D16" s="32" t="s">
        <v>44</v>
      </c>
      <c r="E16" s="25" t="s">
        <v>46</v>
      </c>
      <c r="F16" s="34"/>
      <c r="G16" s="34"/>
      <c r="H16" s="35">
        <v>12632.233</v>
      </c>
      <c r="I16" s="13"/>
      <c r="J16" s="14"/>
    </row>
    <row r="17" spans="1:10" ht="15">
      <c r="A17" s="59"/>
      <c r="B17" s="59"/>
      <c r="C17" s="31" t="s">
        <v>48</v>
      </c>
      <c r="D17" s="32" t="s">
        <v>47</v>
      </c>
      <c r="E17" s="25" t="s">
        <v>49</v>
      </c>
      <c r="F17" s="34"/>
      <c r="G17" s="34"/>
      <c r="H17" s="35">
        <v>3611</v>
      </c>
      <c r="I17" s="13"/>
      <c r="J17" s="14"/>
    </row>
    <row r="18" spans="1:10" ht="15">
      <c r="A18" s="59"/>
      <c r="B18" s="59"/>
      <c r="C18" s="31" t="s">
        <v>51</v>
      </c>
      <c r="D18" s="32" t="s">
        <v>50</v>
      </c>
      <c r="E18" s="25" t="s">
        <v>52</v>
      </c>
      <c r="F18" s="34"/>
      <c r="G18" s="34"/>
      <c r="H18" s="35">
        <v>30</v>
      </c>
      <c r="I18" s="13"/>
      <c r="J18" s="14"/>
    </row>
    <row r="19" spans="1:10" ht="30">
      <c r="A19" s="59"/>
      <c r="B19" s="59"/>
      <c r="C19" s="31" t="s">
        <v>54</v>
      </c>
      <c r="D19" s="32" t="s">
        <v>53</v>
      </c>
      <c r="E19" s="25" t="s">
        <v>55</v>
      </c>
      <c r="F19" s="34"/>
      <c r="G19" s="34"/>
      <c r="H19" s="35">
        <v>20</v>
      </c>
      <c r="I19" s="13"/>
      <c r="J19" s="14"/>
    </row>
    <row r="20" spans="1:10" ht="30">
      <c r="A20" s="60"/>
      <c r="B20" s="60"/>
      <c r="C20" s="31" t="s">
        <v>57</v>
      </c>
      <c r="D20" s="32" t="s">
        <v>56</v>
      </c>
      <c r="E20" s="25" t="s">
        <v>58</v>
      </c>
      <c r="F20" s="34"/>
      <c r="G20" s="34"/>
      <c r="H20" s="35">
        <v>40</v>
      </c>
      <c r="I20" s="13"/>
      <c r="J20" s="14"/>
    </row>
    <row r="21" spans="1:10" ht="45" hidden="1">
      <c r="A21" s="36">
        <v>3</v>
      </c>
      <c r="B21" s="36">
        <v>3</v>
      </c>
      <c r="C21" s="31" t="s">
        <v>30</v>
      </c>
      <c r="D21" s="37" t="s">
        <v>23</v>
      </c>
      <c r="E21" s="33" t="s">
        <v>29</v>
      </c>
      <c r="F21" s="34">
        <v>100</v>
      </c>
      <c r="G21" s="34">
        <v>-100</v>
      </c>
      <c r="H21" s="38">
        <f>F21+G21</f>
        <v>0</v>
      </c>
      <c r="I21" s="13"/>
      <c r="J21" s="14">
        <f t="shared" ref="J21:J70" si="0">H21+I21</f>
        <v>0</v>
      </c>
    </row>
    <row r="22" spans="1:10" ht="15">
      <c r="A22" s="36"/>
      <c r="B22" s="36"/>
      <c r="C22" s="31" t="s">
        <v>105</v>
      </c>
      <c r="D22" s="37" t="s">
        <v>103</v>
      </c>
      <c r="E22" s="25" t="s">
        <v>104</v>
      </c>
      <c r="F22" s="34"/>
      <c r="G22" s="34"/>
      <c r="H22" s="35">
        <v>650</v>
      </c>
      <c r="I22" s="13"/>
      <c r="J22" s="14"/>
    </row>
    <row r="23" spans="1:10" ht="42.75">
      <c r="A23" s="36"/>
      <c r="B23" s="36">
        <v>2</v>
      </c>
      <c r="C23" s="31" t="s">
        <v>106</v>
      </c>
      <c r="D23" s="27" t="s">
        <v>93</v>
      </c>
      <c r="E23" s="25" t="s">
        <v>107</v>
      </c>
      <c r="F23" s="34">
        <v>0</v>
      </c>
      <c r="G23" s="34">
        <v>100</v>
      </c>
      <c r="H23" s="39">
        <v>50</v>
      </c>
      <c r="I23" s="13"/>
      <c r="J23" s="14">
        <f t="shared" si="0"/>
        <v>50</v>
      </c>
    </row>
    <row r="24" spans="1:10" ht="42.75">
      <c r="A24" s="36"/>
      <c r="B24" s="36">
        <v>3</v>
      </c>
      <c r="C24" s="31" t="s">
        <v>112</v>
      </c>
      <c r="D24" s="40" t="s">
        <v>81</v>
      </c>
      <c r="E24" s="33" t="s">
        <v>29</v>
      </c>
      <c r="F24" s="34">
        <f>270+190</f>
        <v>460</v>
      </c>
      <c r="G24" s="34">
        <f t="shared" ref="G24:G64" si="1">H24-F24</f>
        <v>-10</v>
      </c>
      <c r="H24" s="41">
        <v>450</v>
      </c>
      <c r="I24" s="13"/>
      <c r="J24" s="14">
        <f t="shared" si="0"/>
        <v>450</v>
      </c>
    </row>
    <row r="25" spans="1:10" ht="28.5">
      <c r="A25" s="58"/>
      <c r="B25" s="58">
        <v>4</v>
      </c>
      <c r="C25" s="42" t="s">
        <v>113</v>
      </c>
      <c r="D25" s="27" t="s">
        <v>85</v>
      </c>
      <c r="E25" s="33" t="s">
        <v>9</v>
      </c>
      <c r="F25" s="34">
        <f>25691.6+50</f>
        <v>25741.599999999999</v>
      </c>
      <c r="G25" s="34">
        <v>200</v>
      </c>
      <c r="H25" s="39">
        <f>H26+H27+H28+H29</f>
        <v>53894.139000000003</v>
      </c>
      <c r="I25" s="13">
        <v>683.63</v>
      </c>
      <c r="J25" s="14">
        <f t="shared" si="0"/>
        <v>54577.769</v>
      </c>
    </row>
    <row r="26" spans="1:10" ht="15">
      <c r="A26" s="59"/>
      <c r="B26" s="59"/>
      <c r="C26" s="42" t="s">
        <v>62</v>
      </c>
      <c r="D26" s="32" t="s">
        <v>60</v>
      </c>
      <c r="E26" s="25" t="s">
        <v>65</v>
      </c>
      <c r="F26" s="34"/>
      <c r="G26" s="34"/>
      <c r="H26" s="35">
        <v>6063.38</v>
      </c>
      <c r="I26" s="13"/>
      <c r="J26" s="14"/>
    </row>
    <row r="27" spans="1:10" ht="30">
      <c r="A27" s="59"/>
      <c r="B27" s="59"/>
      <c r="C27" s="42" t="s">
        <v>63</v>
      </c>
      <c r="D27" s="32" t="s">
        <v>61</v>
      </c>
      <c r="E27" s="25" t="s">
        <v>66</v>
      </c>
      <c r="F27" s="34"/>
      <c r="G27" s="34"/>
      <c r="H27" s="35">
        <v>9639.7199999999993</v>
      </c>
      <c r="I27" s="13"/>
      <c r="J27" s="14"/>
    </row>
    <row r="28" spans="1:10" ht="30">
      <c r="A28" s="60"/>
      <c r="B28" s="60"/>
      <c r="C28" s="42" t="s">
        <v>116</v>
      </c>
      <c r="D28" s="32" t="s">
        <v>59</v>
      </c>
      <c r="E28" s="25" t="s">
        <v>64</v>
      </c>
      <c r="F28" s="34"/>
      <c r="G28" s="34"/>
      <c r="H28" s="35">
        <v>24943.749</v>
      </c>
      <c r="I28" s="13"/>
      <c r="J28" s="14"/>
    </row>
    <row r="29" spans="1:10" ht="36.6" customHeight="1">
      <c r="A29" s="43"/>
      <c r="B29" s="43"/>
      <c r="C29" s="42" t="s">
        <v>117</v>
      </c>
      <c r="D29" s="44" t="s">
        <v>114</v>
      </c>
      <c r="E29" s="25" t="s">
        <v>115</v>
      </c>
      <c r="F29" s="34"/>
      <c r="G29" s="34"/>
      <c r="H29" s="35">
        <v>13247.289999999999</v>
      </c>
      <c r="I29" s="13"/>
      <c r="J29" s="14"/>
    </row>
    <row r="30" spans="1:10" ht="42.75">
      <c r="A30" s="58"/>
      <c r="B30" s="58">
        <v>5</v>
      </c>
      <c r="C30" s="31" t="s">
        <v>118</v>
      </c>
      <c r="D30" s="27" t="s">
        <v>84</v>
      </c>
      <c r="E30" s="33" t="s">
        <v>8</v>
      </c>
      <c r="F30" s="34">
        <v>46987.199999999997</v>
      </c>
      <c r="G30" s="34">
        <f t="shared" si="1"/>
        <v>27419.699999999997</v>
      </c>
      <c r="H30" s="45">
        <f>H31+H32</f>
        <v>74406.899999999994</v>
      </c>
      <c r="I30" s="13">
        <v>-1720.7</v>
      </c>
      <c r="J30" s="14">
        <f t="shared" si="0"/>
        <v>72686.2</v>
      </c>
    </row>
    <row r="31" spans="1:10" ht="45">
      <c r="A31" s="59"/>
      <c r="B31" s="59"/>
      <c r="C31" s="31" t="s">
        <v>119</v>
      </c>
      <c r="D31" s="46" t="s">
        <v>67</v>
      </c>
      <c r="E31" s="25" t="s">
        <v>120</v>
      </c>
      <c r="F31" s="34"/>
      <c r="G31" s="34"/>
      <c r="H31" s="47">
        <v>7304.4</v>
      </c>
      <c r="I31" s="13"/>
      <c r="J31" s="14"/>
    </row>
    <row r="32" spans="1:10" ht="30">
      <c r="A32" s="60"/>
      <c r="B32" s="60"/>
      <c r="C32" s="31" t="s">
        <v>121</v>
      </c>
      <c r="D32" s="46" t="s">
        <v>68</v>
      </c>
      <c r="E32" s="25" t="s">
        <v>122</v>
      </c>
      <c r="F32" s="34"/>
      <c r="G32" s="34"/>
      <c r="H32" s="41">
        <v>67102.5</v>
      </c>
      <c r="I32" s="13"/>
      <c r="J32" s="14"/>
    </row>
    <row r="33" spans="1:10" ht="71.25">
      <c r="A33" s="58"/>
      <c r="B33" s="58">
        <v>6</v>
      </c>
      <c r="C33" s="31" t="s">
        <v>123</v>
      </c>
      <c r="D33" s="40" t="s">
        <v>35</v>
      </c>
      <c r="E33" s="33" t="s">
        <v>124</v>
      </c>
      <c r="F33" s="34">
        <v>93.04</v>
      </c>
      <c r="G33" s="34">
        <f t="shared" si="1"/>
        <v>356.96</v>
      </c>
      <c r="H33" s="45">
        <f>H34+H35+H36+H37</f>
        <v>450</v>
      </c>
      <c r="I33" s="13"/>
      <c r="J33" s="14">
        <f t="shared" si="0"/>
        <v>450</v>
      </c>
    </row>
    <row r="34" spans="1:10" ht="60">
      <c r="A34" s="59"/>
      <c r="B34" s="59"/>
      <c r="C34" s="31" t="s">
        <v>123</v>
      </c>
      <c r="D34" s="32" t="s">
        <v>98</v>
      </c>
      <c r="E34" s="33" t="s">
        <v>124</v>
      </c>
      <c r="F34" s="34"/>
      <c r="G34" s="34"/>
      <c r="H34" s="41">
        <v>186</v>
      </c>
      <c r="I34" s="13"/>
      <c r="J34" s="14">
        <f t="shared" si="0"/>
        <v>186</v>
      </c>
    </row>
    <row r="35" spans="1:10" ht="45">
      <c r="A35" s="59"/>
      <c r="B35" s="59"/>
      <c r="C35" s="31" t="s">
        <v>125</v>
      </c>
      <c r="D35" s="32" t="s">
        <v>36</v>
      </c>
      <c r="E35" s="33" t="s">
        <v>126</v>
      </c>
      <c r="F35" s="34"/>
      <c r="G35" s="34"/>
      <c r="H35" s="41">
        <v>44</v>
      </c>
      <c r="I35" s="13"/>
      <c r="J35" s="14">
        <f t="shared" si="0"/>
        <v>44</v>
      </c>
    </row>
    <row r="36" spans="1:10" ht="60">
      <c r="A36" s="60"/>
      <c r="B36" s="60"/>
      <c r="C36" s="31" t="s">
        <v>127</v>
      </c>
      <c r="D36" s="32" t="s">
        <v>37</v>
      </c>
      <c r="E36" s="33" t="s">
        <v>128</v>
      </c>
      <c r="F36" s="34"/>
      <c r="G36" s="34"/>
      <c r="H36" s="41">
        <v>70</v>
      </c>
      <c r="I36" s="13"/>
      <c r="J36" s="14">
        <f t="shared" si="0"/>
        <v>70</v>
      </c>
    </row>
    <row r="37" spans="1:10" ht="30.6" customHeight="1">
      <c r="A37" s="48"/>
      <c r="B37" s="48"/>
      <c r="C37" s="31" t="s">
        <v>130</v>
      </c>
      <c r="D37" s="32" t="s">
        <v>129</v>
      </c>
      <c r="E37" s="33" t="s">
        <v>131</v>
      </c>
      <c r="F37" s="34"/>
      <c r="G37" s="34"/>
      <c r="H37" s="41">
        <v>150</v>
      </c>
      <c r="I37" s="13"/>
      <c r="J37" s="14">
        <f t="shared" si="0"/>
        <v>150</v>
      </c>
    </row>
    <row r="38" spans="1:10" ht="57.75">
      <c r="A38" s="36"/>
      <c r="B38" s="36">
        <v>7</v>
      </c>
      <c r="C38" s="31" t="s">
        <v>132</v>
      </c>
      <c r="D38" s="21" t="s">
        <v>89</v>
      </c>
      <c r="E38" s="49" t="s">
        <v>10</v>
      </c>
      <c r="F38" s="34">
        <v>166.96</v>
      </c>
      <c r="G38" s="34">
        <f t="shared" si="1"/>
        <v>433.03999999999996</v>
      </c>
      <c r="H38" s="45">
        <v>600</v>
      </c>
      <c r="I38" s="13">
        <v>-166.96</v>
      </c>
      <c r="J38" s="14">
        <f t="shared" si="0"/>
        <v>433.03999999999996</v>
      </c>
    </row>
    <row r="39" spans="1:10" ht="42.75">
      <c r="A39" s="64"/>
      <c r="B39" s="61">
        <v>8</v>
      </c>
      <c r="C39" s="31" t="s">
        <v>133</v>
      </c>
      <c r="D39" s="40" t="s">
        <v>69</v>
      </c>
      <c r="E39" s="33" t="s">
        <v>134</v>
      </c>
      <c r="F39" s="34">
        <v>300</v>
      </c>
      <c r="G39" s="34">
        <f t="shared" si="1"/>
        <v>-140</v>
      </c>
      <c r="H39" s="45">
        <f>H40+H41+H42</f>
        <v>160</v>
      </c>
      <c r="I39" s="13"/>
      <c r="J39" s="14">
        <f t="shared" si="0"/>
        <v>160</v>
      </c>
    </row>
    <row r="40" spans="1:10" ht="28.9" customHeight="1">
      <c r="A40" s="65"/>
      <c r="B40" s="62"/>
      <c r="C40" s="31" t="s">
        <v>135</v>
      </c>
      <c r="D40" s="51" t="s">
        <v>70</v>
      </c>
      <c r="E40" s="33" t="s">
        <v>136</v>
      </c>
      <c r="F40" s="34"/>
      <c r="G40" s="34"/>
      <c r="H40" s="34">
        <v>80</v>
      </c>
      <c r="I40" s="13"/>
      <c r="J40" s="14">
        <f t="shared" si="0"/>
        <v>80</v>
      </c>
    </row>
    <row r="41" spans="1:10" ht="42.6" customHeight="1">
      <c r="A41" s="65"/>
      <c r="B41" s="62"/>
      <c r="C41" s="31" t="s">
        <v>137</v>
      </c>
      <c r="D41" s="52" t="s">
        <v>71</v>
      </c>
      <c r="E41" s="33" t="s">
        <v>138</v>
      </c>
      <c r="F41" s="34"/>
      <c r="G41" s="34"/>
      <c r="H41" s="34">
        <v>10</v>
      </c>
      <c r="I41" s="13"/>
      <c r="J41" s="14"/>
    </row>
    <row r="42" spans="1:10" ht="27.6" customHeight="1">
      <c r="A42" s="66"/>
      <c r="B42" s="63"/>
      <c r="C42" s="31" t="s">
        <v>139</v>
      </c>
      <c r="D42" s="53" t="s">
        <v>185</v>
      </c>
      <c r="E42" s="33" t="s">
        <v>140</v>
      </c>
      <c r="F42" s="34"/>
      <c r="G42" s="34"/>
      <c r="H42" s="34">
        <v>70</v>
      </c>
      <c r="I42" s="13"/>
      <c r="J42" s="14"/>
    </row>
    <row r="43" spans="1:10" ht="72">
      <c r="A43" s="36"/>
      <c r="B43" s="36">
        <v>9</v>
      </c>
      <c r="C43" s="31" t="s">
        <v>141</v>
      </c>
      <c r="D43" s="54" t="s">
        <v>72</v>
      </c>
      <c r="E43" s="33" t="s">
        <v>11</v>
      </c>
      <c r="F43" s="34">
        <v>150</v>
      </c>
      <c r="G43" s="34">
        <f t="shared" si="1"/>
        <v>180</v>
      </c>
      <c r="H43" s="34">
        <v>330</v>
      </c>
      <c r="I43" s="13"/>
      <c r="J43" s="14">
        <f t="shared" si="0"/>
        <v>330</v>
      </c>
    </row>
    <row r="44" spans="1:10" ht="42.75">
      <c r="A44" s="36"/>
      <c r="B44" s="36">
        <v>10</v>
      </c>
      <c r="C44" s="31" t="s">
        <v>143</v>
      </c>
      <c r="D44" s="27" t="s">
        <v>142</v>
      </c>
      <c r="E44" s="33" t="s">
        <v>12</v>
      </c>
      <c r="F44" s="34">
        <v>115</v>
      </c>
      <c r="G44" s="34">
        <f t="shared" si="1"/>
        <v>-15</v>
      </c>
      <c r="H44" s="34">
        <v>100</v>
      </c>
      <c r="I44" s="13"/>
      <c r="J44" s="14">
        <f t="shared" si="0"/>
        <v>100</v>
      </c>
    </row>
    <row r="45" spans="1:10" ht="71.25">
      <c r="A45" s="36"/>
      <c r="B45" s="36">
        <v>11</v>
      </c>
      <c r="C45" s="31" t="s">
        <v>144</v>
      </c>
      <c r="D45" s="40" t="s">
        <v>94</v>
      </c>
      <c r="E45" s="33" t="s">
        <v>145</v>
      </c>
      <c r="F45" s="34">
        <f>55413.2+198.49</f>
        <v>55611.689999999995</v>
      </c>
      <c r="G45" s="34">
        <f t="shared" si="1"/>
        <v>-54389.99</v>
      </c>
      <c r="H45" s="55">
        <v>1221.7</v>
      </c>
      <c r="I45" s="13">
        <v>7799.99</v>
      </c>
      <c r="J45" s="14">
        <f t="shared" si="0"/>
        <v>9021.69</v>
      </c>
    </row>
    <row r="46" spans="1:10" ht="57" hidden="1">
      <c r="A46" s="36"/>
      <c r="B46" s="36">
        <v>13</v>
      </c>
      <c r="C46" s="31" t="s">
        <v>32</v>
      </c>
      <c r="D46" s="27" t="s">
        <v>24</v>
      </c>
      <c r="E46" s="33" t="s">
        <v>31</v>
      </c>
      <c r="F46" s="34">
        <v>10</v>
      </c>
      <c r="G46" s="34">
        <v>-10</v>
      </c>
      <c r="H46" s="34">
        <f>F46+G46</f>
        <v>0</v>
      </c>
      <c r="I46" s="13"/>
      <c r="J46" s="14">
        <f t="shared" si="0"/>
        <v>0</v>
      </c>
    </row>
    <row r="47" spans="1:10" ht="71.25">
      <c r="A47" s="36"/>
      <c r="B47" s="36">
        <v>12</v>
      </c>
      <c r="C47" s="31" t="s">
        <v>146</v>
      </c>
      <c r="D47" s="40" t="s">
        <v>73</v>
      </c>
      <c r="E47" s="33" t="s">
        <v>13</v>
      </c>
      <c r="F47" s="34">
        <v>10</v>
      </c>
      <c r="G47" s="34">
        <f t="shared" si="1"/>
        <v>10</v>
      </c>
      <c r="H47" s="34">
        <v>20</v>
      </c>
      <c r="I47" s="13"/>
      <c r="J47" s="14">
        <f t="shared" si="0"/>
        <v>20</v>
      </c>
    </row>
    <row r="48" spans="1:10" ht="57">
      <c r="A48" s="36"/>
      <c r="B48" s="36">
        <v>13</v>
      </c>
      <c r="C48" s="31" t="s">
        <v>147</v>
      </c>
      <c r="D48" s="40" t="s">
        <v>74</v>
      </c>
      <c r="E48" s="33" t="s">
        <v>148</v>
      </c>
      <c r="F48" s="34">
        <v>726.3</v>
      </c>
      <c r="G48" s="34">
        <f t="shared" si="1"/>
        <v>-226.29999999999995</v>
      </c>
      <c r="H48" s="34">
        <v>500</v>
      </c>
      <c r="I48" s="13"/>
      <c r="J48" s="14">
        <f t="shared" si="0"/>
        <v>500</v>
      </c>
    </row>
    <row r="49" spans="1:10" ht="42.75">
      <c r="A49" s="36"/>
      <c r="B49" s="36">
        <v>14</v>
      </c>
      <c r="C49" s="31" t="s">
        <v>149</v>
      </c>
      <c r="D49" s="40" t="s">
        <v>75</v>
      </c>
      <c r="E49" s="33" t="s">
        <v>15</v>
      </c>
      <c r="F49" s="34">
        <v>50</v>
      </c>
      <c r="G49" s="34">
        <f t="shared" si="1"/>
        <v>20</v>
      </c>
      <c r="H49" s="34">
        <v>70</v>
      </c>
      <c r="I49" s="13"/>
      <c r="J49" s="14">
        <f t="shared" si="0"/>
        <v>70</v>
      </c>
    </row>
    <row r="50" spans="1:10" ht="42.75">
      <c r="A50" s="36"/>
      <c r="B50" s="36">
        <v>15</v>
      </c>
      <c r="C50" s="31" t="s">
        <v>150</v>
      </c>
      <c r="D50" s="40" t="s">
        <v>76</v>
      </c>
      <c r="E50" s="33" t="s">
        <v>16</v>
      </c>
      <c r="F50" s="34">
        <v>150</v>
      </c>
      <c r="G50" s="34">
        <f t="shared" si="1"/>
        <v>340</v>
      </c>
      <c r="H50" s="56">
        <f>H51+H52+H53+H54</f>
        <v>490</v>
      </c>
      <c r="I50" s="13"/>
      <c r="J50" s="14">
        <f t="shared" si="0"/>
        <v>490</v>
      </c>
    </row>
    <row r="51" spans="1:10" ht="15">
      <c r="A51" s="36"/>
      <c r="B51" s="36"/>
      <c r="C51" s="31" t="s">
        <v>151</v>
      </c>
      <c r="D51" s="32" t="s">
        <v>77</v>
      </c>
      <c r="E51" s="33" t="s">
        <v>152</v>
      </c>
      <c r="F51" s="34"/>
      <c r="G51" s="34"/>
      <c r="H51" s="34">
        <v>25</v>
      </c>
      <c r="I51" s="13"/>
      <c r="J51" s="14">
        <f t="shared" si="0"/>
        <v>25</v>
      </c>
    </row>
    <row r="52" spans="1:10" ht="15">
      <c r="A52" s="36"/>
      <c r="B52" s="36"/>
      <c r="C52" s="31" t="s">
        <v>153</v>
      </c>
      <c r="D52" s="32" t="s">
        <v>78</v>
      </c>
      <c r="E52" s="33" t="s">
        <v>154</v>
      </c>
      <c r="F52" s="34"/>
      <c r="G52" s="34"/>
      <c r="H52" s="34">
        <v>432</v>
      </c>
      <c r="I52" s="13"/>
      <c r="J52" s="14">
        <f t="shared" si="0"/>
        <v>432</v>
      </c>
    </row>
    <row r="53" spans="1:10" ht="15">
      <c r="A53" s="36"/>
      <c r="B53" s="36"/>
      <c r="C53" s="31" t="s">
        <v>155</v>
      </c>
      <c r="D53" s="32" t="s">
        <v>79</v>
      </c>
      <c r="E53" s="33" t="s">
        <v>156</v>
      </c>
      <c r="F53" s="34"/>
      <c r="G53" s="34"/>
      <c r="H53" s="34">
        <v>18</v>
      </c>
      <c r="I53" s="13"/>
      <c r="J53" s="14">
        <f t="shared" si="0"/>
        <v>18</v>
      </c>
    </row>
    <row r="54" spans="1:10" ht="15">
      <c r="A54" s="36"/>
      <c r="B54" s="36"/>
      <c r="C54" s="31" t="s">
        <v>157</v>
      </c>
      <c r="D54" s="32" t="s">
        <v>80</v>
      </c>
      <c r="E54" s="33" t="s">
        <v>158</v>
      </c>
      <c r="F54" s="34"/>
      <c r="G54" s="34"/>
      <c r="H54" s="34">
        <v>15</v>
      </c>
      <c r="I54" s="13"/>
      <c r="J54" s="14">
        <f t="shared" si="0"/>
        <v>15</v>
      </c>
    </row>
    <row r="55" spans="1:10" ht="42.75">
      <c r="A55" s="36"/>
      <c r="B55" s="36">
        <v>16</v>
      </c>
      <c r="C55" s="31" t="s">
        <v>159</v>
      </c>
      <c r="D55" s="40" t="s">
        <v>83</v>
      </c>
      <c r="E55" s="24" t="s">
        <v>14</v>
      </c>
      <c r="F55" s="34"/>
      <c r="G55" s="34"/>
      <c r="H55" s="34">
        <v>60</v>
      </c>
      <c r="I55" s="13"/>
      <c r="J55" s="14">
        <f t="shared" si="0"/>
        <v>60</v>
      </c>
    </row>
    <row r="56" spans="1:10" ht="42.75">
      <c r="A56" s="36"/>
      <c r="B56" s="36">
        <v>17</v>
      </c>
      <c r="C56" s="31" t="s">
        <v>160</v>
      </c>
      <c r="D56" s="27" t="s">
        <v>87</v>
      </c>
      <c r="E56" s="33" t="s">
        <v>17</v>
      </c>
      <c r="F56" s="34">
        <f>2300-388.49</f>
        <v>1911.51</v>
      </c>
      <c r="G56" s="34">
        <f t="shared" si="1"/>
        <v>6908.49</v>
      </c>
      <c r="H56" s="34">
        <v>8820</v>
      </c>
      <c r="I56" s="13"/>
      <c r="J56" s="14">
        <f t="shared" si="0"/>
        <v>8820</v>
      </c>
    </row>
    <row r="57" spans="1:10" ht="71.25">
      <c r="A57" s="36"/>
      <c r="B57" s="36">
        <v>18</v>
      </c>
      <c r="C57" s="31" t="s">
        <v>18</v>
      </c>
      <c r="D57" s="27" t="s">
        <v>88</v>
      </c>
      <c r="E57" s="33" t="s">
        <v>19</v>
      </c>
      <c r="F57" s="34">
        <v>159</v>
      </c>
      <c r="G57" s="34">
        <f t="shared" si="1"/>
        <v>841</v>
      </c>
      <c r="H57" s="34">
        <v>1000</v>
      </c>
      <c r="I57" s="13"/>
      <c r="J57" s="14">
        <f t="shared" si="0"/>
        <v>1000</v>
      </c>
    </row>
    <row r="58" spans="1:10" ht="28.5">
      <c r="A58" s="36"/>
      <c r="B58" s="36">
        <v>19</v>
      </c>
      <c r="C58" s="31" t="s">
        <v>161</v>
      </c>
      <c r="D58" s="27" t="s">
        <v>25</v>
      </c>
      <c r="E58" s="25" t="s">
        <v>20</v>
      </c>
      <c r="F58" s="34">
        <v>26</v>
      </c>
      <c r="G58" s="34">
        <f t="shared" si="1"/>
        <v>2</v>
      </c>
      <c r="H58" s="50">
        <v>28</v>
      </c>
      <c r="I58" s="13"/>
      <c r="J58" s="14">
        <f t="shared" si="0"/>
        <v>28</v>
      </c>
    </row>
    <row r="59" spans="1:10" ht="57.75">
      <c r="A59" s="36"/>
      <c r="B59" s="36">
        <v>20</v>
      </c>
      <c r="C59" s="31" t="s">
        <v>162</v>
      </c>
      <c r="D59" s="21" t="s">
        <v>90</v>
      </c>
      <c r="E59" s="33" t="s">
        <v>26</v>
      </c>
      <c r="F59" s="34">
        <v>50</v>
      </c>
      <c r="G59" s="34">
        <f t="shared" si="1"/>
        <v>474.79999999999995</v>
      </c>
      <c r="H59" s="34">
        <v>524.79999999999995</v>
      </c>
      <c r="I59" s="13"/>
      <c r="J59" s="14">
        <f t="shared" si="0"/>
        <v>524.79999999999995</v>
      </c>
    </row>
    <row r="60" spans="1:10" ht="42.75">
      <c r="A60" s="36"/>
      <c r="B60" s="36">
        <v>21</v>
      </c>
      <c r="C60" s="31" t="s">
        <v>163</v>
      </c>
      <c r="D60" s="40" t="s">
        <v>82</v>
      </c>
      <c r="E60" s="33" t="s">
        <v>22</v>
      </c>
      <c r="F60" s="34">
        <v>75</v>
      </c>
      <c r="G60" s="34">
        <f t="shared" si="1"/>
        <v>2175</v>
      </c>
      <c r="H60" s="55">
        <v>2250</v>
      </c>
      <c r="I60" s="13"/>
      <c r="J60" s="14">
        <f t="shared" si="0"/>
        <v>2250</v>
      </c>
    </row>
    <row r="61" spans="1:10" ht="57">
      <c r="A61" s="36"/>
      <c r="B61" s="36">
        <v>22</v>
      </c>
      <c r="C61" s="31" t="s">
        <v>110</v>
      </c>
      <c r="D61" s="40" t="s">
        <v>95</v>
      </c>
      <c r="E61" s="33" t="s">
        <v>111</v>
      </c>
      <c r="F61" s="34">
        <v>30</v>
      </c>
      <c r="G61" s="34">
        <f t="shared" si="1"/>
        <v>0</v>
      </c>
      <c r="H61" s="45">
        <v>30</v>
      </c>
      <c r="I61" s="13">
        <v>-30</v>
      </c>
      <c r="J61" s="14">
        <f t="shared" si="0"/>
        <v>0</v>
      </c>
    </row>
    <row r="62" spans="1:10" ht="42.75">
      <c r="A62" s="36"/>
      <c r="B62" s="36">
        <v>23</v>
      </c>
      <c r="C62" s="31" t="s">
        <v>108</v>
      </c>
      <c r="D62" s="27" t="s">
        <v>109</v>
      </c>
      <c r="E62" s="25" t="s">
        <v>21</v>
      </c>
      <c r="F62" s="34">
        <v>50</v>
      </c>
      <c r="G62" s="34">
        <f t="shared" ref="G62" si="2">H62-F62</f>
        <v>-10</v>
      </c>
      <c r="H62" s="45">
        <v>40</v>
      </c>
      <c r="I62" s="14"/>
      <c r="J62" s="14">
        <f t="shared" ref="J62" si="3">H62+I62</f>
        <v>40</v>
      </c>
    </row>
    <row r="63" spans="1:10" ht="46.15" customHeight="1">
      <c r="A63" s="36"/>
      <c r="B63" s="36">
        <v>24</v>
      </c>
      <c r="C63" s="31" t="s">
        <v>164</v>
      </c>
      <c r="D63" s="22" t="s">
        <v>91</v>
      </c>
      <c r="E63" s="33" t="s">
        <v>165</v>
      </c>
      <c r="F63" s="34"/>
      <c r="G63" s="34"/>
      <c r="H63" s="45">
        <v>80</v>
      </c>
      <c r="I63" s="14"/>
      <c r="J63" s="14"/>
    </row>
    <row r="64" spans="1:10" ht="45" customHeight="1">
      <c r="A64" s="36"/>
      <c r="B64" s="36">
        <v>25</v>
      </c>
      <c r="C64" s="31" t="s">
        <v>166</v>
      </c>
      <c r="D64" s="22" t="s">
        <v>92</v>
      </c>
      <c r="E64" s="33" t="s">
        <v>167</v>
      </c>
      <c r="F64" s="34">
        <v>50</v>
      </c>
      <c r="G64" s="34">
        <f t="shared" si="1"/>
        <v>100</v>
      </c>
      <c r="H64" s="34">
        <v>150</v>
      </c>
      <c r="I64" s="14"/>
      <c r="J64" s="14">
        <f t="shared" si="0"/>
        <v>150</v>
      </c>
    </row>
    <row r="65" spans="1:10" ht="45" customHeight="1">
      <c r="A65" s="36"/>
      <c r="B65" s="36">
        <v>26</v>
      </c>
      <c r="C65" s="31" t="s">
        <v>168</v>
      </c>
      <c r="D65" s="23" t="s">
        <v>99</v>
      </c>
      <c r="E65" s="33" t="s">
        <v>169</v>
      </c>
      <c r="F65" s="34"/>
      <c r="G65" s="34"/>
      <c r="H65" s="34">
        <v>55</v>
      </c>
      <c r="I65" s="14"/>
      <c r="J65" s="14">
        <f t="shared" si="0"/>
        <v>55</v>
      </c>
    </row>
    <row r="66" spans="1:10" ht="45" customHeight="1">
      <c r="A66" s="36"/>
      <c r="B66" s="36">
        <v>27</v>
      </c>
      <c r="C66" s="31" t="s">
        <v>172</v>
      </c>
      <c r="D66" s="22" t="s">
        <v>170</v>
      </c>
      <c r="E66" s="33" t="s">
        <v>171</v>
      </c>
      <c r="F66" s="34"/>
      <c r="G66" s="34"/>
      <c r="H66" s="34">
        <v>160</v>
      </c>
      <c r="I66" s="14"/>
      <c r="J66" s="14">
        <f t="shared" si="0"/>
        <v>160</v>
      </c>
    </row>
    <row r="67" spans="1:10" ht="45" customHeight="1">
      <c r="A67" s="36"/>
      <c r="B67" s="36">
        <v>28</v>
      </c>
      <c r="C67" s="31" t="s">
        <v>175</v>
      </c>
      <c r="D67" s="22" t="s">
        <v>173</v>
      </c>
      <c r="E67" s="33" t="s">
        <v>174</v>
      </c>
      <c r="F67" s="34"/>
      <c r="G67" s="34"/>
      <c r="H67" s="34">
        <v>15</v>
      </c>
      <c r="I67" s="14"/>
      <c r="J67" s="14">
        <f t="shared" si="0"/>
        <v>15</v>
      </c>
    </row>
    <row r="68" spans="1:10" ht="73.5" customHeight="1">
      <c r="A68" s="36"/>
      <c r="B68" s="36">
        <v>29</v>
      </c>
      <c r="C68" s="31" t="s">
        <v>177</v>
      </c>
      <c r="D68" s="22" t="s">
        <v>176</v>
      </c>
      <c r="E68" s="33" t="s">
        <v>178</v>
      </c>
      <c r="F68" s="34"/>
      <c r="G68" s="34"/>
      <c r="H68" s="34">
        <v>15</v>
      </c>
      <c r="I68" s="14"/>
      <c r="J68" s="14">
        <f t="shared" si="0"/>
        <v>15</v>
      </c>
    </row>
    <row r="69" spans="1:10" ht="45" customHeight="1">
      <c r="A69" s="36"/>
      <c r="B69" s="36">
        <v>30</v>
      </c>
      <c r="C69" s="31" t="s">
        <v>181</v>
      </c>
      <c r="D69" s="22" t="s">
        <v>179</v>
      </c>
      <c r="E69" s="33" t="s">
        <v>180</v>
      </c>
      <c r="F69" s="34"/>
      <c r="G69" s="34"/>
      <c r="H69" s="34">
        <v>200</v>
      </c>
      <c r="I69" s="14"/>
      <c r="J69" s="14">
        <f t="shared" si="0"/>
        <v>200</v>
      </c>
    </row>
    <row r="70" spans="1:10" ht="33" customHeight="1">
      <c r="A70" s="36"/>
      <c r="B70" s="36">
        <v>31</v>
      </c>
      <c r="C70" s="25" t="s">
        <v>184</v>
      </c>
      <c r="D70" s="22" t="s">
        <v>182</v>
      </c>
      <c r="E70" s="33" t="s">
        <v>183</v>
      </c>
      <c r="F70" s="34"/>
      <c r="G70" s="34"/>
      <c r="H70" s="34">
        <v>50</v>
      </c>
      <c r="I70" s="14"/>
      <c r="J70" s="14">
        <f t="shared" si="0"/>
        <v>50</v>
      </c>
    </row>
    <row r="71" spans="1:10" ht="14.25">
      <c r="A71" s="67" t="s">
        <v>4</v>
      </c>
      <c r="B71" s="67"/>
      <c r="C71" s="67"/>
      <c r="D71" s="67"/>
      <c r="E71" s="57"/>
      <c r="F71" s="29">
        <f>SUM(F13:F64)</f>
        <v>328842.26</v>
      </c>
      <c r="G71" s="29">
        <f>SUM(G13:G64)</f>
        <v>-9586.6170000000038</v>
      </c>
      <c r="H71" s="29">
        <f>H70+H69+H68+H67+H66+H65+H64+H63+H62+H61+H60+H59+H58+H57+H56+H55+H50+H49+H48+H47+H45+H44+H43+H39+H38+H33+H30+H25+H24+H23+H13</f>
        <v>403111.09299999999</v>
      </c>
      <c r="I71" s="1">
        <f t="shared" ref="I71" si="4">SUM(I13:I64)</f>
        <v>13565.96</v>
      </c>
      <c r="J71" s="1">
        <f>SUM(J13:J70)</f>
        <v>417617.05299999996</v>
      </c>
    </row>
    <row r="72" spans="1:10">
      <c r="D72" s="15"/>
      <c r="E72" s="15"/>
    </row>
    <row r="76" spans="1:10">
      <c r="F76" s="16"/>
    </row>
  </sheetData>
  <mergeCells count="19">
    <mergeCell ref="A71:D71"/>
    <mergeCell ref="A1:J1"/>
    <mergeCell ref="D2:J2"/>
    <mergeCell ref="A3:J3"/>
    <mergeCell ref="A4:J4"/>
    <mergeCell ref="A5:J5"/>
    <mergeCell ref="A6:J6"/>
    <mergeCell ref="A9:H10"/>
    <mergeCell ref="E7:J7"/>
    <mergeCell ref="B13:B20"/>
    <mergeCell ref="A13:A20"/>
    <mergeCell ref="B33:B36"/>
    <mergeCell ref="A33:A36"/>
    <mergeCell ref="B25:B28"/>
    <mergeCell ref="A25:A28"/>
    <mergeCell ref="B39:B42"/>
    <mergeCell ref="A39:A42"/>
    <mergeCell ref="B30:B32"/>
    <mergeCell ref="A30:A32"/>
  </mergeCells>
  <pageMargins left="0.82677165354330717" right="0.31496062992125984" top="0.35433070866141736" bottom="0" header="0.31496062992125984" footer="0.31496062992125984"/>
  <pageSetup paperSize="9" scale="6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ПР13</vt:lpstr>
      <vt:lpstr>Лист1</vt:lpstr>
      <vt:lpstr>Лист2</vt:lpstr>
      <vt:lpstr>ПР13!Область_печати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2019-12-17T07:45:01Z</dcterms:modified>
</cp:coreProperties>
</file>