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15" yWindow="-60" windowWidth="17985" windowHeight="12870"/>
  </bookViews>
  <sheets>
    <sheet name="Лист1" sheetId="17" r:id="rId1"/>
  </sheets>
  <definedNames>
    <definedName name="_xlnm._FilterDatabase" localSheetId="0" hidden="1">Лист1!$A$5:$M$5</definedName>
    <definedName name="_xlnm.Print_Titles" localSheetId="0">Лист1!$5:$7</definedName>
    <definedName name="_xlnm.Print_Area" localSheetId="0">Лист1!$A$1:$M$123</definedName>
  </definedNames>
  <calcPr calcId="144525" iterate="1"/>
</workbook>
</file>

<file path=xl/calcChain.xml><?xml version="1.0" encoding="utf-8"?>
<calcChain xmlns="http://schemas.openxmlformats.org/spreadsheetml/2006/main">
  <c r="F108" i="17" l="1"/>
  <c r="G92" i="17"/>
  <c r="H92" i="17"/>
  <c r="I92" i="17"/>
  <c r="J92" i="17"/>
  <c r="F92" i="17"/>
  <c r="G79" i="17"/>
  <c r="F79" i="17"/>
  <c r="E79" i="17"/>
  <c r="K79" i="17" s="1"/>
  <c r="E80" i="17"/>
  <c r="G75" i="17"/>
  <c r="F75" i="17"/>
  <c r="B118" i="17"/>
  <c r="B119" i="17"/>
  <c r="C108" i="17"/>
  <c r="C3" i="17" s="1"/>
  <c r="D92" i="17"/>
  <c r="C92" i="17"/>
  <c r="B93" i="17"/>
  <c r="B80" i="17"/>
  <c r="B77" i="17"/>
  <c r="D79" i="17"/>
  <c r="C79" i="17"/>
  <c r="B79" i="17" s="1"/>
  <c r="D75" i="17"/>
  <c r="C75" i="17"/>
  <c r="B76" i="17"/>
  <c r="C44" i="17"/>
  <c r="D44" i="17" l="1"/>
  <c r="F44" i="17"/>
  <c r="G44" i="17"/>
  <c r="B45" i="17"/>
  <c r="E45" i="17"/>
  <c r="B46" i="17"/>
  <c r="E46" i="17"/>
  <c r="B47" i="17"/>
  <c r="E47" i="17"/>
  <c r="B48" i="17"/>
  <c r="E48" i="17"/>
  <c r="B49" i="17"/>
  <c r="E49" i="17"/>
  <c r="B50" i="17"/>
  <c r="E50" i="17"/>
  <c r="B51" i="17"/>
  <c r="E51" i="17"/>
  <c r="E44" i="17" l="1"/>
  <c r="B44" i="17"/>
  <c r="B9" i="17"/>
  <c r="C37" i="17" l="1"/>
  <c r="F11" i="17" l="1"/>
  <c r="B13" i="17"/>
  <c r="D117" i="17" l="1"/>
  <c r="E117" i="17"/>
  <c r="F117" i="17"/>
  <c r="G117" i="17"/>
  <c r="C117" i="17"/>
  <c r="E66" i="17"/>
  <c r="E68" i="17"/>
  <c r="E69" i="17"/>
  <c r="E70" i="17"/>
  <c r="E72" i="17"/>
  <c r="E73" i="17"/>
  <c r="E74" i="17"/>
  <c r="E77" i="17"/>
  <c r="E78" i="17"/>
  <c r="E82" i="17"/>
  <c r="E83" i="17"/>
  <c r="E84" i="17"/>
  <c r="E85" i="17"/>
  <c r="E86" i="17"/>
  <c r="E88" i="17"/>
  <c r="E89" i="17"/>
  <c r="E91" i="17"/>
  <c r="E92" i="17"/>
  <c r="E94" i="17"/>
  <c r="E95" i="17"/>
  <c r="E96" i="17"/>
  <c r="E97" i="17"/>
  <c r="E98" i="17"/>
  <c r="E100" i="17"/>
  <c r="E101" i="17"/>
  <c r="E102" i="17"/>
  <c r="E103" i="17"/>
  <c r="E105" i="17"/>
  <c r="E106" i="17"/>
  <c r="E107" i="17"/>
  <c r="D104" i="17"/>
  <c r="F104" i="17"/>
  <c r="E104" i="17" s="1"/>
  <c r="G104" i="17"/>
  <c r="D102" i="17"/>
  <c r="F102" i="17"/>
  <c r="G102" i="17"/>
  <c r="D99" i="17"/>
  <c r="F99" i="17"/>
  <c r="E99" i="17" s="1"/>
  <c r="G99" i="17"/>
  <c r="D97" i="17"/>
  <c r="F97" i="17"/>
  <c r="G97" i="17"/>
  <c r="E57" i="17"/>
  <c r="E58" i="17"/>
  <c r="E59" i="17"/>
  <c r="E60" i="17"/>
  <c r="E61" i="17"/>
  <c r="E62" i="17"/>
  <c r="E63" i="17"/>
  <c r="E64" i="17"/>
  <c r="C104" i="17"/>
  <c r="D65" i="17"/>
  <c r="F65" i="17"/>
  <c r="E65" i="17" s="1"/>
  <c r="G65" i="17"/>
  <c r="C65" i="17"/>
  <c r="C102" i="17"/>
  <c r="C99" i="17"/>
  <c r="C97" i="17"/>
  <c r="D90" i="17"/>
  <c r="F90" i="17"/>
  <c r="E90" i="17" s="1"/>
  <c r="G90" i="17"/>
  <c r="C90" i="17"/>
  <c r="D87" i="17"/>
  <c r="F87" i="17"/>
  <c r="E87" i="17" s="1"/>
  <c r="G87" i="17"/>
  <c r="C87" i="17"/>
  <c r="D81" i="17"/>
  <c r="F81" i="17"/>
  <c r="E81" i="17" s="1"/>
  <c r="G81" i="17"/>
  <c r="C81" i="17"/>
  <c r="D56" i="17"/>
  <c r="F56" i="17"/>
  <c r="G56" i="17"/>
  <c r="E56" i="17" s="1"/>
  <c r="C56" i="17"/>
  <c r="D71" i="17"/>
  <c r="F71" i="17"/>
  <c r="E71" i="17" s="1"/>
  <c r="G71" i="17"/>
  <c r="C71" i="17"/>
  <c r="D67" i="17"/>
  <c r="F67" i="17"/>
  <c r="E67" i="17" s="1"/>
  <c r="G67" i="17"/>
  <c r="C67" i="17"/>
  <c r="E52" i="17"/>
  <c r="E53" i="17"/>
  <c r="E75" i="17" l="1"/>
  <c r="G108" i="17"/>
  <c r="D108" i="17"/>
  <c r="L13" i="17"/>
  <c r="M13" i="17"/>
  <c r="L15" i="17"/>
  <c r="L17" i="17"/>
  <c r="L19" i="17"/>
  <c r="M19" i="17"/>
  <c r="L20" i="17"/>
  <c r="M23" i="17"/>
  <c r="L24" i="17"/>
  <c r="M26" i="17"/>
  <c r="M27" i="17"/>
  <c r="L28" i="17"/>
  <c r="L31" i="17"/>
  <c r="L32" i="17"/>
  <c r="L34" i="17"/>
  <c r="M36" i="17"/>
  <c r="L38" i="17"/>
  <c r="M38" i="17"/>
  <c r="L39" i="17"/>
  <c r="L40" i="17"/>
  <c r="M41" i="17"/>
  <c r="L43" i="17"/>
  <c r="M43" i="17"/>
  <c r="L44" i="17"/>
  <c r="M44" i="17"/>
  <c r="L45" i="17"/>
  <c r="M45" i="17"/>
  <c r="L46" i="17"/>
  <c r="M46" i="17"/>
  <c r="L47" i="17"/>
  <c r="M47" i="17"/>
  <c r="L48" i="17"/>
  <c r="M48" i="17"/>
  <c r="L49" i="17"/>
  <c r="M49" i="17"/>
  <c r="K50" i="17"/>
  <c r="L50" i="17"/>
  <c r="M50" i="17"/>
  <c r="K51" i="17"/>
  <c r="L51" i="17"/>
  <c r="M51" i="17"/>
  <c r="L52" i="17"/>
  <c r="M52" i="17"/>
  <c r="L53" i="17"/>
  <c r="M53" i="17"/>
  <c r="L55" i="17"/>
  <c r="M55" i="17"/>
  <c r="L56" i="17"/>
  <c r="M56" i="17"/>
  <c r="L57" i="17"/>
  <c r="M57" i="17"/>
  <c r="L58" i="17"/>
  <c r="M58" i="17"/>
  <c r="L59" i="17"/>
  <c r="M59" i="17"/>
  <c r="L60" i="17"/>
  <c r="M60" i="17"/>
  <c r="L61" i="17"/>
  <c r="M61" i="17"/>
  <c r="L62" i="17"/>
  <c r="M62" i="17"/>
  <c r="L63" i="17"/>
  <c r="M63" i="17"/>
  <c r="L64" i="17"/>
  <c r="M64" i="17"/>
  <c r="L65" i="17"/>
  <c r="M65" i="17"/>
  <c r="L66" i="17"/>
  <c r="M66" i="17"/>
  <c r="L67" i="17"/>
  <c r="M67" i="17"/>
  <c r="L68" i="17"/>
  <c r="M68" i="17"/>
  <c r="L69" i="17"/>
  <c r="M69" i="17"/>
  <c r="L70" i="17"/>
  <c r="M70" i="17"/>
  <c r="L71" i="17"/>
  <c r="M71" i="17"/>
  <c r="L72" i="17"/>
  <c r="M72" i="17"/>
  <c r="L73" i="17"/>
  <c r="M73" i="17"/>
  <c r="L74" i="17"/>
  <c r="M74" i="17"/>
  <c r="L75" i="17"/>
  <c r="M75" i="17"/>
  <c r="L77" i="17"/>
  <c r="M77" i="17"/>
  <c r="L78" i="17"/>
  <c r="M78" i="17"/>
  <c r="L81" i="17"/>
  <c r="M81" i="17"/>
  <c r="L82" i="17"/>
  <c r="M82" i="17"/>
  <c r="L83" i="17"/>
  <c r="M83" i="17"/>
  <c r="L84" i="17"/>
  <c r="M84" i="17"/>
  <c r="L85" i="17"/>
  <c r="M85" i="17"/>
  <c r="L86" i="17"/>
  <c r="M86" i="17"/>
  <c r="L87" i="17"/>
  <c r="M87" i="17"/>
  <c r="L88" i="17"/>
  <c r="M88" i="17"/>
  <c r="L89" i="17"/>
  <c r="M89" i="17"/>
  <c r="L90" i="17"/>
  <c r="M90" i="17"/>
  <c r="L91" i="17"/>
  <c r="M91" i="17"/>
  <c r="L92" i="17"/>
  <c r="M92" i="17"/>
  <c r="L94" i="17"/>
  <c r="M94" i="17"/>
  <c r="L95" i="17"/>
  <c r="M95" i="17"/>
  <c r="L96" i="17"/>
  <c r="M96" i="17"/>
  <c r="L97" i="17"/>
  <c r="M97" i="17"/>
  <c r="L98" i="17"/>
  <c r="M98" i="17"/>
  <c r="L99" i="17"/>
  <c r="M99" i="17"/>
  <c r="L100" i="17"/>
  <c r="M100" i="17"/>
  <c r="L101" i="17"/>
  <c r="M101" i="17"/>
  <c r="L102" i="17"/>
  <c r="M102" i="17"/>
  <c r="L103" i="17"/>
  <c r="M103" i="17"/>
  <c r="L104" i="17"/>
  <c r="M104" i="17"/>
  <c r="L105" i="17"/>
  <c r="M105" i="17"/>
  <c r="L106" i="17"/>
  <c r="M106" i="17"/>
  <c r="L107" i="17"/>
  <c r="M107" i="17"/>
  <c r="L109" i="17"/>
  <c r="M109" i="17"/>
  <c r="L111" i="17"/>
  <c r="M111" i="17"/>
  <c r="L112" i="17"/>
  <c r="M112" i="17"/>
  <c r="L113" i="17"/>
  <c r="M113" i="17"/>
  <c r="L114" i="17"/>
  <c r="M114" i="17"/>
  <c r="L115" i="17"/>
  <c r="M115" i="17"/>
  <c r="L116" i="17"/>
  <c r="M116" i="17"/>
  <c r="L117" i="17"/>
  <c r="M117" i="17"/>
  <c r="L118" i="17"/>
  <c r="M118" i="17"/>
  <c r="L119" i="17"/>
  <c r="M119" i="17"/>
  <c r="L120" i="17"/>
  <c r="M120" i="17"/>
  <c r="L121" i="17"/>
  <c r="M121" i="17"/>
  <c r="L122" i="17"/>
  <c r="M122" i="17"/>
  <c r="E108" i="17" l="1"/>
  <c r="M108" i="17"/>
  <c r="L108" i="17"/>
  <c r="E41" i="17"/>
  <c r="E40" i="17"/>
  <c r="E39" i="17"/>
  <c r="E38" i="17"/>
  <c r="F37" i="17"/>
  <c r="E37" i="17" s="1"/>
  <c r="E36" i="17"/>
  <c r="G35" i="17"/>
  <c r="E35" i="17" s="1"/>
  <c r="F35" i="17"/>
  <c r="E34" i="17"/>
  <c r="F33" i="17"/>
  <c r="E33" i="17" s="1"/>
  <c r="E32" i="17"/>
  <c r="E31" i="17"/>
  <c r="F30" i="17"/>
  <c r="E30" i="17" s="1"/>
  <c r="E28" i="17"/>
  <c r="E27" i="17"/>
  <c r="E26" i="17"/>
  <c r="G25" i="17"/>
  <c r="F25" i="17"/>
  <c r="E24" i="17"/>
  <c r="E23" i="17"/>
  <c r="F22" i="17"/>
  <c r="E21" i="17"/>
  <c r="E20" i="17"/>
  <c r="E19" i="17"/>
  <c r="E18" i="17"/>
  <c r="E17" i="17"/>
  <c r="G16" i="17"/>
  <c r="F16" i="17"/>
  <c r="E15" i="17"/>
  <c r="G14" i="17"/>
  <c r="F14" i="17"/>
  <c r="E14" i="17"/>
  <c r="E13" i="17"/>
  <c r="K13" i="17" s="1"/>
  <c r="E12" i="17"/>
  <c r="G11" i="17"/>
  <c r="B11" i="17"/>
  <c r="B12" i="17"/>
  <c r="B14" i="17"/>
  <c r="K14" i="17" s="1"/>
  <c r="B15" i="17"/>
  <c r="B17" i="17"/>
  <c r="B18" i="17"/>
  <c r="B19" i="17"/>
  <c r="K19" i="17" s="1"/>
  <c r="B20" i="17"/>
  <c r="K20" i="17" s="1"/>
  <c r="B21" i="17"/>
  <c r="B23" i="17"/>
  <c r="K23" i="17" s="1"/>
  <c r="B24" i="17"/>
  <c r="B26" i="17"/>
  <c r="K26" i="17" s="1"/>
  <c r="B27" i="17"/>
  <c r="B28" i="17"/>
  <c r="B31" i="17"/>
  <c r="B32" i="17"/>
  <c r="B34" i="17"/>
  <c r="B36" i="17"/>
  <c r="B38" i="17"/>
  <c r="B39" i="17"/>
  <c r="K39" i="17" s="1"/>
  <c r="B40" i="17"/>
  <c r="B41" i="17"/>
  <c r="K41" i="17" s="1"/>
  <c r="D35" i="17"/>
  <c r="D16" i="17"/>
  <c r="M16" i="17" s="1"/>
  <c r="D14" i="17"/>
  <c r="D11" i="17"/>
  <c r="C35" i="17"/>
  <c r="C33" i="17"/>
  <c r="C30" i="17"/>
  <c r="D25" i="17"/>
  <c r="C25" i="17"/>
  <c r="C22" i="17"/>
  <c r="C16" i="17"/>
  <c r="C14" i="17"/>
  <c r="L14" i="17" s="1"/>
  <c r="C11" i="17"/>
  <c r="K32" i="17" l="1"/>
  <c r="K24" i="17"/>
  <c r="K40" i="17"/>
  <c r="K34" i="17"/>
  <c r="K38" i="17"/>
  <c r="L37" i="17"/>
  <c r="B37" i="17"/>
  <c r="K37" i="17" s="1"/>
  <c r="K36" i="17"/>
  <c r="M35" i="17"/>
  <c r="B35" i="17"/>
  <c r="K35" i="17" s="1"/>
  <c r="D29" i="17"/>
  <c r="L33" i="17"/>
  <c r="B33" i="17"/>
  <c r="K33" i="17" s="1"/>
  <c r="L30" i="17"/>
  <c r="K31" i="17"/>
  <c r="B30" i="17"/>
  <c r="K30" i="17" s="1"/>
  <c r="K28" i="17"/>
  <c r="E25" i="17"/>
  <c r="G22" i="17"/>
  <c r="E22" i="17"/>
  <c r="K22" i="17" s="1"/>
  <c r="M25" i="17"/>
  <c r="K27" i="17"/>
  <c r="D22" i="17"/>
  <c r="B25" i="17"/>
  <c r="K25" i="17" s="1"/>
  <c r="L22" i="17"/>
  <c r="B22" i="17"/>
  <c r="M22" i="17"/>
  <c r="B16" i="17"/>
  <c r="K17" i="17"/>
  <c r="L16" i="17"/>
  <c r="K15" i="17"/>
  <c r="G10" i="17"/>
  <c r="E11" i="17"/>
  <c r="K11" i="17" s="1"/>
  <c r="M11" i="17"/>
  <c r="C10" i="17"/>
  <c r="L11" i="17"/>
  <c r="E16" i="17"/>
  <c r="F29" i="17"/>
  <c r="F10" i="17"/>
  <c r="G29" i="17"/>
  <c r="D10" i="17"/>
  <c r="C29" i="17"/>
  <c r="B43" i="17"/>
  <c r="K43" i="17" s="1"/>
  <c r="K44" i="17"/>
  <c r="K45" i="17"/>
  <c r="K46" i="17"/>
  <c r="K47" i="17"/>
  <c r="K48" i="17"/>
  <c r="K49" i="17"/>
  <c r="B52" i="17"/>
  <c r="K52" i="17" s="1"/>
  <c r="B53" i="17"/>
  <c r="K53" i="17" s="1"/>
  <c r="B55" i="17"/>
  <c r="K55" i="17" s="1"/>
  <c r="B56" i="17"/>
  <c r="K56" i="17" s="1"/>
  <c r="B57" i="17"/>
  <c r="K57" i="17" s="1"/>
  <c r="B58" i="17"/>
  <c r="K58" i="17" s="1"/>
  <c r="B59" i="17"/>
  <c r="K59" i="17" s="1"/>
  <c r="B60" i="17"/>
  <c r="K60" i="17" s="1"/>
  <c r="B61" i="17"/>
  <c r="K61" i="17" s="1"/>
  <c r="B62" i="17"/>
  <c r="K62" i="17" s="1"/>
  <c r="B63" i="17"/>
  <c r="K63" i="17" s="1"/>
  <c r="B64" i="17"/>
  <c r="K64" i="17" s="1"/>
  <c r="B65" i="17"/>
  <c r="K65" i="17" s="1"/>
  <c r="B66" i="17"/>
  <c r="K66" i="17" s="1"/>
  <c r="B67" i="17"/>
  <c r="K67" i="17" s="1"/>
  <c r="B68" i="17"/>
  <c r="K68" i="17" s="1"/>
  <c r="B69" i="17"/>
  <c r="K69" i="17" s="1"/>
  <c r="B70" i="17"/>
  <c r="K70" i="17" s="1"/>
  <c r="B71" i="17"/>
  <c r="K71" i="17" s="1"/>
  <c r="B72" i="17"/>
  <c r="K72" i="17" s="1"/>
  <c r="B73" i="17"/>
  <c r="K73" i="17" s="1"/>
  <c r="B74" i="17"/>
  <c r="K74" i="17" s="1"/>
  <c r="B75" i="17"/>
  <c r="K75" i="17" s="1"/>
  <c r="K77" i="17"/>
  <c r="B78" i="17"/>
  <c r="K78" i="17" s="1"/>
  <c r="B81" i="17"/>
  <c r="K81" i="17" s="1"/>
  <c r="B82" i="17"/>
  <c r="K82" i="17" s="1"/>
  <c r="B83" i="17"/>
  <c r="K83" i="17" s="1"/>
  <c r="B84" i="17"/>
  <c r="K84" i="17" s="1"/>
  <c r="B85" i="17"/>
  <c r="K85" i="17" s="1"/>
  <c r="B86" i="17"/>
  <c r="K86" i="17" s="1"/>
  <c r="B87" i="17"/>
  <c r="K87" i="17" s="1"/>
  <c r="B88" i="17"/>
  <c r="K88" i="17" s="1"/>
  <c r="B89" i="17"/>
  <c r="K89" i="17" s="1"/>
  <c r="B90" i="17"/>
  <c r="K90" i="17" s="1"/>
  <c r="B91" i="17"/>
  <c r="K91" i="17" s="1"/>
  <c r="B92" i="17"/>
  <c r="K92" i="17" s="1"/>
  <c r="B94" i="17"/>
  <c r="K94" i="17" s="1"/>
  <c r="B95" i="17"/>
  <c r="K95" i="17" s="1"/>
  <c r="B96" i="17"/>
  <c r="K96" i="17" s="1"/>
  <c r="B97" i="17"/>
  <c r="K97" i="17" s="1"/>
  <c r="B98" i="17"/>
  <c r="K98" i="17" s="1"/>
  <c r="B99" i="17"/>
  <c r="K99" i="17" s="1"/>
  <c r="B100" i="17"/>
  <c r="K100" i="17" s="1"/>
  <c r="B101" i="17"/>
  <c r="K101" i="17" s="1"/>
  <c r="B102" i="17"/>
  <c r="K102" i="17" s="1"/>
  <c r="B103" i="17"/>
  <c r="K103" i="17" s="1"/>
  <c r="B104" i="17"/>
  <c r="K104" i="17" s="1"/>
  <c r="B105" i="17"/>
  <c r="K105" i="17" s="1"/>
  <c r="B106" i="17"/>
  <c r="K106" i="17" s="1"/>
  <c r="B107" i="17"/>
  <c r="K107" i="17" s="1"/>
  <c r="B108" i="17"/>
  <c r="K108" i="17" s="1"/>
  <c r="B109" i="17"/>
  <c r="K109" i="17" s="1"/>
  <c r="B111" i="17"/>
  <c r="K111" i="17" s="1"/>
  <c r="B112" i="17"/>
  <c r="K112" i="17" s="1"/>
  <c r="B113" i="17"/>
  <c r="K113" i="17" s="1"/>
  <c r="B114" i="17"/>
  <c r="K114" i="17" s="1"/>
  <c r="B115" i="17"/>
  <c r="K115" i="17" s="1"/>
  <c r="B116" i="17"/>
  <c r="K116" i="17" s="1"/>
  <c r="B117" i="17"/>
  <c r="K117" i="17" s="1"/>
  <c r="K118" i="17"/>
  <c r="K119" i="17"/>
  <c r="B120" i="17"/>
  <c r="K120" i="17" s="1"/>
  <c r="B121" i="17"/>
  <c r="K121" i="17" s="1"/>
  <c r="B122" i="17"/>
  <c r="K122" i="17" s="1"/>
  <c r="B123" i="17"/>
  <c r="K16" i="17" l="1"/>
  <c r="M29" i="17"/>
  <c r="L29" i="17"/>
  <c r="B29" i="17"/>
  <c r="K29" i="17" s="1"/>
  <c r="G9" i="17"/>
  <c r="G54" i="17" s="1"/>
  <c r="G110" i="17" s="1"/>
  <c r="D9" i="17"/>
  <c r="M10" i="17"/>
  <c r="L10" i="17"/>
  <c r="B10" i="17"/>
  <c r="C9" i="17"/>
  <c r="E29" i="17"/>
  <c r="E10" i="17"/>
  <c r="F9" i="17"/>
  <c r="E9" i="17" s="1"/>
  <c r="K10" i="17" l="1"/>
  <c r="K9" i="17"/>
  <c r="F54" i="17"/>
  <c r="D54" i="17"/>
  <c r="M9" i="17"/>
  <c r="C54" i="17"/>
  <c r="L9" i="17"/>
  <c r="E54" i="17" l="1"/>
  <c r="E110" i="17" s="1"/>
  <c r="F110" i="17"/>
  <c r="D110" i="17"/>
  <c r="M110" i="17" s="1"/>
  <c r="M54" i="17"/>
  <c r="C110" i="17"/>
  <c r="L54" i="17"/>
  <c r="B54" i="17"/>
  <c r="K54" i="17" l="1"/>
  <c r="L110" i="17"/>
  <c r="B110" i="17"/>
  <c r="K110" i="17" s="1"/>
</calcChain>
</file>

<file path=xl/sharedStrings.xml><?xml version="1.0" encoding="utf-8"?>
<sst xmlns="http://schemas.openxmlformats.org/spreadsheetml/2006/main" count="128" uniqueCount="121">
  <si>
    <t>(тыс. рублей)</t>
  </si>
  <si>
    <t>Наименование показателя</t>
  </si>
  <si>
    <t>Уточненный план</t>
  </si>
  <si>
    <t>% исполнения к уточненному плану</t>
  </si>
  <si>
    <t>Консолидированный бюджет</t>
  </si>
  <si>
    <t>Бюджеты муниципальных образований</t>
  </si>
  <si>
    <t>Республиканский бюджет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</si>
  <si>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</si>
  <si>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</si>
  <si>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</si>
  <si>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</si>
  <si>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</si>
  <si>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</si>
  <si>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</si>
  <si>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</si>
  <si>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</si>
  <si>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</si>
  <si>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</si>
  <si>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</si>
  <si>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</si>
  <si>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</si>
  <si>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</si>
  <si>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</si>
  <si>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</si>
  <si>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</si>
  <si>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</si>
  <si>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</si>
  <si>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</si>
  <si>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</si>
  <si>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</si>
  <si>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</si>
  <si>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</si>
  <si>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</si>
  <si>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</si>
  <si>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</si>
  <si>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</si>
  <si>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</si>
  <si>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</si>
  <si>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</si>
  <si>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</si>
  <si>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</si>
  <si>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</si>
  <si>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</si>
  <si>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</si>
  <si>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</si>
  <si>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</si>
  <si>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</si>
  <si>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</si>
  <si>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</si>
  <si>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</si>
  <si>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</si>
  <si>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</si>
  <si>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</si>
  <si>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</si>
  <si>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</si>
  <si>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</si>
  <si>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</si>
  <si>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</si>
  <si>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</si>
  <si>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</si>
  <si>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</si>
  <si>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</si>
  <si>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</si>
  <si>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</si>
  <si>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</si>
  <si>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</si>
  <si>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</si>
  <si>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</si>
  <si>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</si>
  <si>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</si>
  <si>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</si>
  <si>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</si>
  <si>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</si>
  <si>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</si>
  <si>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</si>
  <si>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</si>
  <si>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</si>
  <si>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</si>
  <si>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</si>
  <si>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</si>
  <si>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</si>
  <si>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</si>
  <si>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</si>
  <si>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</si>
  <si>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</si>
  <si>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ИТОГО РАСХОДОВ</t>
  </si>
  <si>
    <t>ДЕФИЦИТ (-); ПРОФИЦИТ (+) БЮДЖЕТА</t>
  </si>
  <si>
    <t>Источники финансирования дефицита бюджетов - всего, в том числе:</t>
  </si>
  <si>
    <t>Источники внутреннего финансирования, 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</si>
  <si>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</si>
  <si>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</si>
  <si>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</si>
  <si>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</si>
  <si>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</si>
  <si>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</si>
  <si>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</si>
  <si>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Изменение остатков средств</t>
  </si>
  <si>
    <t>Налог на профессиональный доход</t>
  </si>
  <si>
    <t>Прочие межбюджетные трансферты общего характера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</si>
  <si>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</si>
  <si>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</si>
  <si>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</si>
  <si>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</si>
  <si>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ОТКЛОНЕНИЕ</t>
  </si>
  <si>
    <t xml:space="preserve">Бюджеты муниципального района </t>
  </si>
  <si>
    <t xml:space="preserve">Поселенческий бюджет </t>
  </si>
  <si>
    <t>Земельный налог физических лиц</t>
  </si>
  <si>
    <t>Земельный налог с организаций</t>
  </si>
  <si>
    <t xml:space="preserve">        доходы от аренды земельных участков</t>
  </si>
  <si>
    <t xml:space="preserve">        доходы от аренды  имущества</t>
  </si>
  <si>
    <t xml:space="preserve">Доходы от реализации недвижимого имущества бюджетных, автономных учреждений, находящегося в муниципальной собственности </t>
  </si>
  <si>
    <t>Доходы от продажи земельных участков</t>
  </si>
  <si>
    <t>Прочие доходы от компенсации затрат бюджетов сельских поселений</t>
  </si>
  <si>
    <t>НАЛОГОВЫЕ  ДОХОДЫ</t>
  </si>
  <si>
    <t>НЕНАЛОГОВЫЕ  ДОХОДЫ</t>
  </si>
  <si>
    <t>ОЦЕНКА ОЖИДАЕМОГО ИСПОЛНЕНИЯ КОНСОЛИДИРОВАННОГО И  МУНИЦИПАЛЬНОГО БЮДЖЕТОВ МОНГУН-ТАЙГИНСКОГО КОЖУУНА  ЗА 2023 ГОД ПО КЛАССИФИКАЦИИ ДОХОДОВ И РАСХОДОВ БЮДЖЕТА</t>
  </si>
  <si>
    <t>Ожидаемое исполнение за 2023 год</t>
  </si>
  <si>
    <t>Жилищное хозяйство</t>
  </si>
  <si>
    <t>ОХРАНА ОКРУЖАЮЩЕЙ СТРЕДЫ</t>
  </si>
  <si>
    <t>Охрана объектов растительного и животного мира и среды их обитания</t>
  </si>
  <si>
    <t>Пенсионное обеспечение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</si>
</sst>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#,##0.0000_ ;[Red]\-#,##0.0000\ "/>
    <numFmt numFmtId="166" formatCode="#,##0_ ;[Red]\-#,##0\ "/>
    <numFmt numFmtId="167" formatCode="&quot;&quot;###,##0.00"/>
  </numFmts>
  <fonts count="15" x14ac:knownFonts="1"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69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13" xfId="2" applyFont="1" applyFill="1" applyBorder="1" applyAlignment="1"/>
    <xf numFmtId="0" fontId="2" fillId="2" borderId="0" xfId="0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right" vertical="center"/>
    </xf>
    <xf numFmtId="9" fontId="2" fillId="2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166" fontId="3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10" fillId="0" borderId="0" xfId="0" applyNumberFormat="1" applyFont="1" applyFill="1"/>
    <xf numFmtId="4" fontId="10" fillId="0" borderId="0" xfId="0" applyNumberFormat="1" applyFont="1" applyFill="1" applyBorder="1"/>
    <xf numFmtId="167" fontId="12" fillId="0" borderId="0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167" fontId="13" fillId="0" borderId="14" xfId="0" applyNumberFormat="1" applyFont="1" applyBorder="1" applyAlignment="1">
      <alignment horizontal="right" wrapText="1"/>
    </xf>
    <xf numFmtId="167" fontId="14" fillId="0" borderId="0" xfId="0" applyNumberFormat="1" applyFont="1" applyFill="1" applyBorder="1" applyAlignment="1">
      <alignment horizontal="right" wrapText="1"/>
    </xf>
    <xf numFmtId="167" fontId="12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166" fontId="7" fillId="0" borderId="0" xfId="0" applyNumberFormat="1" applyFont="1" applyFill="1" applyBorder="1" applyAlignment="1">
      <alignment vertical="center"/>
    </xf>
    <xf numFmtId="4" fontId="11" fillId="0" borderId="0" xfId="0" applyNumberFormat="1" applyFont="1" applyFill="1"/>
    <xf numFmtId="165" fontId="3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</cellXfs>
  <cellStyles count="3">
    <cellStyle name="Обычный" xfId="0" builtinId="0"/>
    <cellStyle name="Обычный 2 2 2" xfId="2"/>
    <cellStyle name="Обычный_республиканский  2005 г" xfId="1"/>
  </cellStyles>
  <dxfs count="0"/>
  <tableStyles count="0" defaultTableStyle="TableStyleMedium2" defaultPivotStyle="PivotStyleLight16"/>
  <colors>
    <mruColors>
      <color rgb="FFCCFF99"/>
      <color rgb="FF0000FF"/>
      <color rgb="FFCC00FF"/>
      <color rgb="FFFF00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26"/>
  <sheetViews>
    <sheetView tabSelected="1" view="pageBreakPreview" zoomScale="70" zoomScaleNormal="90" zoomScaleSheetLayoutView="70"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E110" sqref="E110"/>
    </sheetView>
  </sheetViews>
  <sheetFormatPr defaultColWidth="9.140625" defaultRowHeight="15.75" x14ac:dyDescent="0.2"/>
  <cols>
    <col min="1" max="1" width="72.5703125" style="2" customWidth="1"/>
    <col min="2" max="2" width="21.42578125" style="1" bestFit="1" customWidth="1"/>
    <col min="3" max="3" width="18.28515625" style="1" bestFit="1" customWidth="1"/>
    <col min="4" max="4" width="19.42578125" style="1" bestFit="1" customWidth="1"/>
    <col min="5" max="5" width="19.5703125" style="1" customWidth="1"/>
    <col min="6" max="6" width="18.28515625" style="1" customWidth="1"/>
    <col min="7" max="7" width="19.42578125" style="1" customWidth="1"/>
    <col min="8" max="10" width="19.42578125" style="1" hidden="1" customWidth="1"/>
    <col min="11" max="11" width="22.7109375" style="12" customWidth="1"/>
    <col min="12" max="12" width="18.28515625" style="12" customWidth="1"/>
    <col min="13" max="13" width="19.42578125" style="12" customWidth="1"/>
    <col min="14" max="14" width="16.7109375" style="1" customWidth="1"/>
    <col min="15" max="16384" width="9.140625" style="1"/>
  </cols>
  <sheetData>
    <row r="2" spans="1:13" ht="29.25" customHeight="1" x14ac:dyDescent="0.2">
      <c r="A2" s="44" t="s">
        <v>115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x14ac:dyDescent="0.2">
      <c r="A3" s="15"/>
      <c r="B3" s="15"/>
      <c r="C3" s="60">
        <f>633151.51513-C108</f>
        <v>0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6.5" thickBot="1" x14ac:dyDescent="0.25">
      <c r="E4" s="8"/>
      <c r="F4" s="8"/>
      <c r="G4" s="8"/>
      <c r="M4" s="25" t="s">
        <v>0</v>
      </c>
    </row>
    <row r="5" spans="1:13" ht="16.5" thickBot="1" x14ac:dyDescent="0.25">
      <c r="A5" s="45" t="s">
        <v>1</v>
      </c>
      <c r="B5" s="47" t="s">
        <v>2</v>
      </c>
      <c r="C5" s="48"/>
      <c r="D5" s="48"/>
      <c r="E5" s="48" t="s">
        <v>116</v>
      </c>
      <c r="F5" s="48"/>
      <c r="G5" s="48"/>
      <c r="H5" s="49" t="s">
        <v>103</v>
      </c>
      <c r="I5" s="50"/>
      <c r="J5" s="51"/>
      <c r="K5" s="52" t="s">
        <v>3</v>
      </c>
      <c r="L5" s="52"/>
      <c r="M5" s="53"/>
    </row>
    <row r="6" spans="1:13" s="3" customFormat="1" ht="48" thickBot="1" x14ac:dyDescent="0.25">
      <c r="A6" s="46"/>
      <c r="B6" s="34" t="s">
        <v>4</v>
      </c>
      <c r="C6" s="16" t="s">
        <v>104</v>
      </c>
      <c r="D6" s="16" t="s">
        <v>105</v>
      </c>
      <c r="E6" s="16" t="s">
        <v>4</v>
      </c>
      <c r="F6" s="16" t="s">
        <v>104</v>
      </c>
      <c r="G6" s="16" t="s">
        <v>105</v>
      </c>
      <c r="H6" s="16" t="s">
        <v>4</v>
      </c>
      <c r="I6" s="16" t="s">
        <v>5</v>
      </c>
      <c r="J6" s="16" t="s">
        <v>6</v>
      </c>
      <c r="K6" s="17" t="s">
        <v>4</v>
      </c>
      <c r="L6" s="17" t="s">
        <v>104</v>
      </c>
      <c r="M6" s="17" t="s">
        <v>105</v>
      </c>
    </row>
    <row r="7" spans="1:13" s="4" customFormat="1" ht="13.5" thickBot="1" x14ac:dyDescent="0.25">
      <c r="A7" s="18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/>
      <c r="I7" s="19"/>
      <c r="J7" s="19"/>
      <c r="K7" s="20">
        <v>8</v>
      </c>
      <c r="L7" s="20">
        <v>9</v>
      </c>
      <c r="M7" s="21">
        <v>10</v>
      </c>
    </row>
    <row r="8" spans="1:13" s="3" customFormat="1" x14ac:dyDescent="0.2">
      <c r="A8" s="9"/>
      <c r="B8" s="9"/>
      <c r="C8" s="9"/>
      <c r="D8" s="9"/>
      <c r="E8" s="35"/>
      <c r="F8" s="9"/>
      <c r="G8" s="9"/>
      <c r="H8" s="9"/>
      <c r="I8" s="9"/>
      <c r="J8" s="9"/>
      <c r="K8" s="14"/>
      <c r="L8" s="14"/>
      <c r="M8" s="14"/>
    </row>
    <row r="9" spans="1:13" s="37" customFormat="1" ht="23.45" customHeight="1" x14ac:dyDescent="0.2">
      <c r="A9" s="27" t="s">
        <v>7</v>
      </c>
      <c r="B9" s="36">
        <f>C9+D9</f>
        <v>55788</v>
      </c>
      <c r="C9" s="36">
        <f>C10+C29</f>
        <v>52537</v>
      </c>
      <c r="D9" s="36">
        <f>D10+D29</f>
        <v>3251</v>
      </c>
      <c r="E9" s="36">
        <f>F9+G9</f>
        <v>58234</v>
      </c>
      <c r="F9" s="36">
        <f>F10+F29</f>
        <v>54965</v>
      </c>
      <c r="G9" s="36">
        <f>G10+G29</f>
        <v>3269</v>
      </c>
      <c r="H9" s="28"/>
      <c r="I9" s="28"/>
      <c r="J9" s="28"/>
      <c r="K9" s="29">
        <f>E9/B9*100%</f>
        <v>1.0438445543844554</v>
      </c>
      <c r="L9" s="29">
        <f t="shared" ref="L9:M9" si="0">F9/C9*100%</f>
        <v>1.0462150484420503</v>
      </c>
      <c r="M9" s="29">
        <f t="shared" si="0"/>
        <v>1.0055367579206398</v>
      </c>
    </row>
    <row r="10" spans="1:13" s="5" customFormat="1" ht="19.149999999999999" customHeight="1" x14ac:dyDescent="0.2">
      <c r="A10" s="6" t="s">
        <v>113</v>
      </c>
      <c r="B10" s="31">
        <f t="shared" ref="B10:B41" si="1">C10+D10</f>
        <v>53971</v>
      </c>
      <c r="C10" s="32">
        <f>C11+C14+C16+C22+C28</f>
        <v>50932</v>
      </c>
      <c r="D10" s="32">
        <f>D11+D14+D16+D22+D28</f>
        <v>3039</v>
      </c>
      <c r="E10" s="31">
        <f t="shared" ref="E10:E41" si="2">F10+G10</f>
        <v>56432</v>
      </c>
      <c r="F10" s="32">
        <f>F11+F14+F16+F22+F28</f>
        <v>53375</v>
      </c>
      <c r="G10" s="32">
        <f>G11+G14+G16+G22+G28</f>
        <v>3057</v>
      </c>
      <c r="H10" s="23"/>
      <c r="I10" s="23"/>
      <c r="J10" s="23"/>
      <c r="K10" s="22">
        <f t="shared" ref="K10:K73" si="3">E10/B10*100%</f>
        <v>1.0455985621908062</v>
      </c>
      <c r="L10" s="22">
        <f t="shared" ref="L10:L73" si="4">F10/C10*100%</f>
        <v>1.0479659153380978</v>
      </c>
      <c r="M10" s="22">
        <f t="shared" ref="M10:M73" si="5">G10/D10*100%</f>
        <v>1.0059230009871669</v>
      </c>
    </row>
    <row r="11" spans="1:13" s="5" customFormat="1" ht="19.149999999999999" customHeight="1" x14ac:dyDescent="0.2">
      <c r="A11" s="6" t="s">
        <v>8</v>
      </c>
      <c r="B11" s="31">
        <f t="shared" si="1"/>
        <v>37201</v>
      </c>
      <c r="C11" s="31">
        <f>C12+C13</f>
        <v>35713</v>
      </c>
      <c r="D11" s="31">
        <f>D12+D13</f>
        <v>1488</v>
      </c>
      <c r="E11" s="31">
        <f>F11+G11</f>
        <v>38222</v>
      </c>
      <c r="F11" s="31">
        <f>F12+F13</f>
        <v>36688</v>
      </c>
      <c r="G11" s="31">
        <f>G12+G13</f>
        <v>1534</v>
      </c>
      <c r="H11" s="13"/>
      <c r="I11" s="13"/>
      <c r="J11" s="13"/>
      <c r="K11" s="22">
        <f t="shared" si="3"/>
        <v>1.0274454987769146</v>
      </c>
      <c r="L11" s="22">
        <f t="shared" si="4"/>
        <v>1.0273009828353821</v>
      </c>
      <c r="M11" s="22">
        <f t="shared" si="5"/>
        <v>1.0309139784946237</v>
      </c>
    </row>
    <row r="12" spans="1:13" x14ac:dyDescent="0.2">
      <c r="A12" s="7" t="s">
        <v>9</v>
      </c>
      <c r="B12" s="31">
        <f t="shared" si="1"/>
        <v>0</v>
      </c>
      <c r="C12" s="32">
        <v>0</v>
      </c>
      <c r="D12" s="32">
        <v>0</v>
      </c>
      <c r="E12" s="31">
        <f t="shared" si="2"/>
        <v>0</v>
      </c>
      <c r="F12" s="32">
        <v>0</v>
      </c>
      <c r="G12" s="32">
        <v>0</v>
      </c>
      <c r="H12" s="23"/>
      <c r="I12" s="23"/>
      <c r="J12" s="23"/>
      <c r="K12" s="22">
        <v>0</v>
      </c>
      <c r="L12" s="22">
        <v>0</v>
      </c>
      <c r="M12" s="22">
        <v>0</v>
      </c>
    </row>
    <row r="13" spans="1:13" x14ac:dyDescent="0.2">
      <c r="A13" s="7" t="s">
        <v>10</v>
      </c>
      <c r="B13" s="31">
        <f t="shared" si="1"/>
        <v>37201</v>
      </c>
      <c r="C13" s="32">
        <v>35713</v>
      </c>
      <c r="D13" s="32">
        <v>1488</v>
      </c>
      <c r="E13" s="31">
        <f t="shared" si="2"/>
        <v>38222</v>
      </c>
      <c r="F13" s="32">
        <v>36688</v>
      </c>
      <c r="G13" s="32">
        <v>1534</v>
      </c>
      <c r="H13" s="23"/>
      <c r="I13" s="23"/>
      <c r="J13" s="23"/>
      <c r="K13" s="22">
        <f t="shared" si="3"/>
        <v>1.0274454987769146</v>
      </c>
      <c r="L13" s="22">
        <f t="shared" si="4"/>
        <v>1.0273009828353821</v>
      </c>
      <c r="M13" s="22">
        <f t="shared" si="5"/>
        <v>1.0309139784946237</v>
      </c>
    </row>
    <row r="14" spans="1:13" s="5" customFormat="1" ht="31.5" x14ac:dyDescent="0.2">
      <c r="A14" s="6" t="s">
        <v>11</v>
      </c>
      <c r="B14" s="31">
        <f t="shared" si="1"/>
        <v>10210</v>
      </c>
      <c r="C14" s="31">
        <f>C15</f>
        <v>10210</v>
      </c>
      <c r="D14" s="31">
        <f>D15</f>
        <v>0</v>
      </c>
      <c r="E14" s="31">
        <f t="shared" si="2"/>
        <v>11441</v>
      </c>
      <c r="F14" s="31">
        <f>F15</f>
        <v>11441</v>
      </c>
      <c r="G14" s="31">
        <f>G15</f>
        <v>0</v>
      </c>
      <c r="H14" s="13"/>
      <c r="I14" s="13"/>
      <c r="J14" s="13"/>
      <c r="K14" s="22">
        <f t="shared" si="3"/>
        <v>1.120568070519099</v>
      </c>
      <c r="L14" s="22">
        <f t="shared" si="4"/>
        <v>1.120568070519099</v>
      </c>
      <c r="M14" s="22">
        <v>0</v>
      </c>
    </row>
    <row r="15" spans="1:13" ht="31.5" x14ac:dyDescent="0.2">
      <c r="A15" s="7" t="s">
        <v>12</v>
      </c>
      <c r="B15" s="31">
        <f t="shared" si="1"/>
        <v>10210</v>
      </c>
      <c r="C15" s="32">
        <v>10210</v>
      </c>
      <c r="D15" s="32">
        <v>0</v>
      </c>
      <c r="E15" s="31">
        <f t="shared" si="2"/>
        <v>11441</v>
      </c>
      <c r="F15" s="32">
        <v>11441</v>
      </c>
      <c r="G15" s="32">
        <v>0</v>
      </c>
      <c r="H15" s="23"/>
      <c r="I15" s="23"/>
      <c r="J15" s="23"/>
      <c r="K15" s="22">
        <f t="shared" si="3"/>
        <v>1.120568070519099</v>
      </c>
      <c r="L15" s="22">
        <f t="shared" si="4"/>
        <v>1.120568070519099</v>
      </c>
      <c r="M15" s="22">
        <v>0</v>
      </c>
    </row>
    <row r="16" spans="1:13" s="5" customFormat="1" x14ac:dyDescent="0.2">
      <c r="A16" s="6" t="s">
        <v>13</v>
      </c>
      <c r="B16" s="31">
        <f t="shared" si="1"/>
        <v>3460</v>
      </c>
      <c r="C16" s="31">
        <f>C17+C18+C19+C20+C21</f>
        <v>3402</v>
      </c>
      <c r="D16" s="31">
        <f>D17+D18+D19+D20+D21</f>
        <v>58</v>
      </c>
      <c r="E16" s="31">
        <f t="shared" si="2"/>
        <v>3492</v>
      </c>
      <c r="F16" s="31">
        <f>F17+F18+F19+F20+F21</f>
        <v>3462</v>
      </c>
      <c r="G16" s="31">
        <f>G17+G18+G19+G20+G21</f>
        <v>30</v>
      </c>
      <c r="H16" s="13"/>
      <c r="I16" s="13"/>
      <c r="J16" s="13"/>
      <c r="K16" s="22">
        <f t="shared" si="3"/>
        <v>1.0092485549132948</v>
      </c>
      <c r="L16" s="22">
        <f t="shared" si="4"/>
        <v>1.0176366843033511</v>
      </c>
      <c r="M16" s="22">
        <f t="shared" si="5"/>
        <v>0.51724137931034486</v>
      </c>
    </row>
    <row r="17" spans="1:13" ht="31.5" x14ac:dyDescent="0.2">
      <c r="A17" s="7" t="s">
        <v>14</v>
      </c>
      <c r="B17" s="31">
        <f t="shared" si="1"/>
        <v>3147</v>
      </c>
      <c r="C17" s="32">
        <v>3147</v>
      </c>
      <c r="D17" s="32"/>
      <c r="E17" s="31">
        <f t="shared" si="2"/>
        <v>3207</v>
      </c>
      <c r="F17" s="32">
        <v>3207</v>
      </c>
      <c r="G17" s="32"/>
      <c r="H17" s="23"/>
      <c r="I17" s="23"/>
      <c r="J17" s="23"/>
      <c r="K17" s="22">
        <f t="shared" si="3"/>
        <v>1.0190657769304099</v>
      </c>
      <c r="L17" s="22">
        <f t="shared" si="4"/>
        <v>1.0190657769304099</v>
      </c>
      <c r="M17" s="22">
        <v>0</v>
      </c>
    </row>
    <row r="18" spans="1:13" x14ac:dyDescent="0.2">
      <c r="A18" s="7" t="s">
        <v>15</v>
      </c>
      <c r="B18" s="31">
        <f t="shared" si="1"/>
        <v>0</v>
      </c>
      <c r="C18" s="32"/>
      <c r="D18" s="32"/>
      <c r="E18" s="31">
        <f t="shared" si="2"/>
        <v>0</v>
      </c>
      <c r="F18" s="32">
        <v>0</v>
      </c>
      <c r="G18" s="32"/>
      <c r="H18" s="23"/>
      <c r="I18" s="23"/>
      <c r="J18" s="23"/>
      <c r="K18" s="22">
        <v>0</v>
      </c>
      <c r="L18" s="22">
        <v>0</v>
      </c>
      <c r="M18" s="22">
        <v>0</v>
      </c>
    </row>
    <row r="19" spans="1:13" x14ac:dyDescent="0.2">
      <c r="A19" s="7" t="s">
        <v>16</v>
      </c>
      <c r="B19" s="31">
        <f t="shared" si="1"/>
        <v>193</v>
      </c>
      <c r="C19" s="32">
        <v>135</v>
      </c>
      <c r="D19" s="32">
        <v>58</v>
      </c>
      <c r="E19" s="31">
        <f t="shared" si="2"/>
        <v>100</v>
      </c>
      <c r="F19" s="32">
        <v>70</v>
      </c>
      <c r="G19" s="32">
        <v>30</v>
      </c>
      <c r="H19" s="23"/>
      <c r="I19" s="23"/>
      <c r="J19" s="23"/>
      <c r="K19" s="22">
        <f t="shared" si="3"/>
        <v>0.51813471502590669</v>
      </c>
      <c r="L19" s="22">
        <f t="shared" si="4"/>
        <v>0.51851851851851849</v>
      </c>
      <c r="M19" s="22">
        <f t="shared" si="5"/>
        <v>0.51724137931034486</v>
      </c>
    </row>
    <row r="20" spans="1:13" ht="31.5" x14ac:dyDescent="0.2">
      <c r="A20" s="7" t="s">
        <v>17</v>
      </c>
      <c r="B20" s="31">
        <f t="shared" si="1"/>
        <v>120</v>
      </c>
      <c r="C20" s="32">
        <v>120</v>
      </c>
      <c r="D20" s="32"/>
      <c r="E20" s="31">
        <f t="shared" si="2"/>
        <v>185</v>
      </c>
      <c r="F20" s="32">
        <v>185</v>
      </c>
      <c r="G20" s="32"/>
      <c r="H20" s="23"/>
      <c r="I20" s="23"/>
      <c r="J20" s="23"/>
      <c r="K20" s="22">
        <f t="shared" si="3"/>
        <v>1.5416666666666667</v>
      </c>
      <c r="L20" s="22">
        <f t="shared" si="4"/>
        <v>1.5416666666666667</v>
      </c>
      <c r="M20" s="22">
        <v>0</v>
      </c>
    </row>
    <row r="21" spans="1:13" x14ac:dyDescent="0.2">
      <c r="A21" s="7" t="s">
        <v>97</v>
      </c>
      <c r="B21" s="31">
        <f t="shared" si="1"/>
        <v>0</v>
      </c>
      <c r="C21" s="32"/>
      <c r="D21" s="32"/>
      <c r="E21" s="31">
        <f t="shared" si="2"/>
        <v>0</v>
      </c>
      <c r="F21" s="32"/>
      <c r="G21" s="32"/>
      <c r="H21" s="23"/>
      <c r="I21" s="23"/>
      <c r="J21" s="23"/>
      <c r="K21" s="22">
        <v>0</v>
      </c>
      <c r="L21" s="22">
        <v>0</v>
      </c>
      <c r="M21" s="22">
        <v>0</v>
      </c>
    </row>
    <row r="22" spans="1:13" s="5" customFormat="1" x14ac:dyDescent="0.2">
      <c r="A22" s="6" t="s">
        <v>18</v>
      </c>
      <c r="B22" s="31">
        <f t="shared" si="1"/>
        <v>2580</v>
      </c>
      <c r="C22" s="31">
        <f>C23+C24+C25</f>
        <v>1087</v>
      </c>
      <c r="D22" s="31">
        <f>D23+D24+D25</f>
        <v>1493</v>
      </c>
      <c r="E22" s="31">
        <f t="shared" si="2"/>
        <v>2580</v>
      </c>
      <c r="F22" s="31">
        <f>F23+F24+F25</f>
        <v>1087</v>
      </c>
      <c r="G22" s="31">
        <f>G23+G24+G25</f>
        <v>1493</v>
      </c>
      <c r="H22" s="13"/>
      <c r="I22" s="13"/>
      <c r="J22" s="13"/>
      <c r="K22" s="22">
        <f t="shared" si="3"/>
        <v>1</v>
      </c>
      <c r="L22" s="22">
        <f t="shared" si="4"/>
        <v>1</v>
      </c>
      <c r="M22" s="22">
        <f t="shared" si="5"/>
        <v>1</v>
      </c>
    </row>
    <row r="23" spans="1:13" x14ac:dyDescent="0.2">
      <c r="A23" s="7" t="s">
        <v>19</v>
      </c>
      <c r="B23" s="31">
        <f t="shared" si="1"/>
        <v>170</v>
      </c>
      <c r="C23" s="32"/>
      <c r="D23" s="32">
        <v>170</v>
      </c>
      <c r="E23" s="31">
        <f t="shared" si="2"/>
        <v>170</v>
      </c>
      <c r="F23" s="32"/>
      <c r="G23" s="32">
        <v>170</v>
      </c>
      <c r="H23" s="23"/>
      <c r="I23" s="23"/>
      <c r="J23" s="23"/>
      <c r="K23" s="22">
        <f t="shared" si="3"/>
        <v>1</v>
      </c>
      <c r="L23" s="22">
        <v>0</v>
      </c>
      <c r="M23" s="22">
        <f t="shared" si="5"/>
        <v>1</v>
      </c>
    </row>
    <row r="24" spans="1:13" x14ac:dyDescent="0.2">
      <c r="A24" s="7" t="s">
        <v>20</v>
      </c>
      <c r="B24" s="31">
        <f t="shared" si="1"/>
        <v>1087</v>
      </c>
      <c r="C24" s="32">
        <v>1087</v>
      </c>
      <c r="D24" s="32"/>
      <c r="E24" s="31">
        <f t="shared" si="2"/>
        <v>1087</v>
      </c>
      <c r="F24" s="32">
        <v>1087</v>
      </c>
      <c r="G24" s="32"/>
      <c r="H24" s="23"/>
      <c r="I24" s="23"/>
      <c r="J24" s="23"/>
      <c r="K24" s="22">
        <f t="shared" si="3"/>
        <v>1</v>
      </c>
      <c r="L24" s="22">
        <f t="shared" si="4"/>
        <v>1</v>
      </c>
      <c r="M24" s="22">
        <v>0</v>
      </c>
    </row>
    <row r="25" spans="1:13" x14ac:dyDescent="0.2">
      <c r="A25" s="7" t="s">
        <v>21</v>
      </c>
      <c r="B25" s="31">
        <f t="shared" si="1"/>
        <v>1323</v>
      </c>
      <c r="C25" s="32">
        <f>C26+C27</f>
        <v>0</v>
      </c>
      <c r="D25" s="32">
        <f>D26+D27</f>
        <v>1323</v>
      </c>
      <c r="E25" s="31">
        <f t="shared" si="2"/>
        <v>1323</v>
      </c>
      <c r="F25" s="32">
        <f>F26+F27</f>
        <v>0</v>
      </c>
      <c r="G25" s="32">
        <f>G26+G27</f>
        <v>1323</v>
      </c>
      <c r="H25" s="23"/>
      <c r="I25" s="23"/>
      <c r="J25" s="23"/>
      <c r="K25" s="22">
        <f t="shared" si="3"/>
        <v>1</v>
      </c>
      <c r="L25" s="22">
        <v>0</v>
      </c>
      <c r="M25" s="22">
        <f t="shared" si="5"/>
        <v>1</v>
      </c>
    </row>
    <row r="26" spans="1:13" x14ac:dyDescent="0.2">
      <c r="A26" s="7" t="s">
        <v>106</v>
      </c>
      <c r="B26" s="31">
        <f t="shared" si="1"/>
        <v>108</v>
      </c>
      <c r="C26" s="32"/>
      <c r="D26" s="32">
        <v>108</v>
      </c>
      <c r="E26" s="31">
        <f t="shared" si="2"/>
        <v>108</v>
      </c>
      <c r="F26" s="32"/>
      <c r="G26" s="32">
        <v>108</v>
      </c>
      <c r="H26" s="23"/>
      <c r="I26" s="23"/>
      <c r="J26" s="23"/>
      <c r="K26" s="22">
        <f t="shared" si="3"/>
        <v>1</v>
      </c>
      <c r="L26" s="22">
        <v>0</v>
      </c>
      <c r="M26" s="22">
        <f t="shared" si="5"/>
        <v>1</v>
      </c>
    </row>
    <row r="27" spans="1:13" x14ac:dyDescent="0.2">
      <c r="A27" s="7" t="s">
        <v>107</v>
      </c>
      <c r="B27" s="31">
        <f t="shared" si="1"/>
        <v>1215</v>
      </c>
      <c r="C27" s="32"/>
      <c r="D27" s="32">
        <v>1215</v>
      </c>
      <c r="E27" s="31">
        <f t="shared" si="2"/>
        <v>1215</v>
      </c>
      <c r="F27" s="32"/>
      <c r="G27" s="32">
        <v>1215</v>
      </c>
      <c r="H27" s="23"/>
      <c r="I27" s="23"/>
      <c r="J27" s="23"/>
      <c r="K27" s="22">
        <f t="shared" si="3"/>
        <v>1</v>
      </c>
      <c r="L27" s="22">
        <v>0</v>
      </c>
      <c r="M27" s="22">
        <f t="shared" si="5"/>
        <v>1</v>
      </c>
    </row>
    <row r="28" spans="1:13" s="5" customFormat="1" ht="19.149999999999999" customHeight="1" x14ac:dyDescent="0.2">
      <c r="A28" s="6" t="s">
        <v>22</v>
      </c>
      <c r="B28" s="31">
        <f t="shared" si="1"/>
        <v>520</v>
      </c>
      <c r="C28" s="31">
        <v>520</v>
      </c>
      <c r="D28" s="31"/>
      <c r="E28" s="31">
        <f t="shared" si="2"/>
        <v>697</v>
      </c>
      <c r="F28" s="31">
        <v>697</v>
      </c>
      <c r="G28" s="31"/>
      <c r="H28" s="13"/>
      <c r="I28" s="13"/>
      <c r="J28" s="13"/>
      <c r="K28" s="22">
        <f t="shared" si="3"/>
        <v>1.3403846153846153</v>
      </c>
      <c r="L28" s="22">
        <f t="shared" si="4"/>
        <v>1.3403846153846153</v>
      </c>
      <c r="M28" s="22">
        <v>0</v>
      </c>
    </row>
    <row r="29" spans="1:13" s="5" customFormat="1" ht="19.899999999999999" customHeight="1" x14ac:dyDescent="0.2">
      <c r="A29" s="6" t="s">
        <v>114</v>
      </c>
      <c r="B29" s="31">
        <f t="shared" si="1"/>
        <v>1817</v>
      </c>
      <c r="C29" s="31">
        <f>C30+C33+C35+C37+C40+C41</f>
        <v>1605</v>
      </c>
      <c r="D29" s="31">
        <f>D30+D33+D35+D37+D40+D41</f>
        <v>212</v>
      </c>
      <c r="E29" s="31">
        <f t="shared" si="2"/>
        <v>1802</v>
      </c>
      <c r="F29" s="31">
        <f>F30+F33+F35+F37+F40+F41</f>
        <v>1590</v>
      </c>
      <c r="G29" s="31">
        <f>G30+G33+G35+G37+G40+G41</f>
        <v>212</v>
      </c>
      <c r="H29" s="13"/>
      <c r="I29" s="13"/>
      <c r="J29" s="13"/>
      <c r="K29" s="22">
        <f t="shared" si="3"/>
        <v>0.99174463401210788</v>
      </c>
      <c r="L29" s="22">
        <f t="shared" si="4"/>
        <v>0.99065420560747663</v>
      </c>
      <c r="M29" s="22">
        <f t="shared" si="5"/>
        <v>1</v>
      </c>
    </row>
    <row r="30" spans="1:13" s="5" customFormat="1" ht="30.6" customHeight="1" x14ac:dyDescent="0.2">
      <c r="A30" s="6" t="s">
        <v>23</v>
      </c>
      <c r="B30" s="31">
        <f t="shared" si="1"/>
        <v>960</v>
      </c>
      <c r="C30" s="31">
        <f>C31+C32</f>
        <v>960</v>
      </c>
      <c r="D30" s="31"/>
      <c r="E30" s="31">
        <f t="shared" si="2"/>
        <v>1000</v>
      </c>
      <c r="F30" s="31">
        <f>F31+F32</f>
        <v>1000</v>
      </c>
      <c r="G30" s="31"/>
      <c r="H30" s="13"/>
      <c r="I30" s="13"/>
      <c r="J30" s="13"/>
      <c r="K30" s="22">
        <f t="shared" si="3"/>
        <v>1.0416666666666667</v>
      </c>
      <c r="L30" s="22">
        <f t="shared" si="4"/>
        <v>1.0416666666666667</v>
      </c>
      <c r="M30" s="22">
        <v>0</v>
      </c>
    </row>
    <row r="31" spans="1:13" x14ac:dyDescent="0.25">
      <c r="A31" s="26" t="s">
        <v>108</v>
      </c>
      <c r="B31" s="31">
        <f t="shared" si="1"/>
        <v>450</v>
      </c>
      <c r="C31" s="32">
        <v>450</v>
      </c>
      <c r="D31" s="32"/>
      <c r="E31" s="31">
        <f t="shared" si="2"/>
        <v>450</v>
      </c>
      <c r="F31" s="32">
        <v>450</v>
      </c>
      <c r="G31" s="32"/>
      <c r="H31" s="23"/>
      <c r="I31" s="23"/>
      <c r="J31" s="23"/>
      <c r="K31" s="22">
        <f t="shared" si="3"/>
        <v>1</v>
      </c>
      <c r="L31" s="22">
        <f t="shared" si="4"/>
        <v>1</v>
      </c>
      <c r="M31" s="22">
        <v>0</v>
      </c>
    </row>
    <row r="32" spans="1:13" x14ac:dyDescent="0.25">
      <c r="A32" s="26" t="s">
        <v>109</v>
      </c>
      <c r="B32" s="31">
        <f t="shared" si="1"/>
        <v>510</v>
      </c>
      <c r="C32" s="32">
        <v>510</v>
      </c>
      <c r="D32" s="32"/>
      <c r="E32" s="31">
        <f t="shared" si="2"/>
        <v>550</v>
      </c>
      <c r="F32" s="32">
        <v>550</v>
      </c>
      <c r="G32" s="32"/>
      <c r="H32" s="23"/>
      <c r="I32" s="23"/>
      <c r="J32" s="23"/>
      <c r="K32" s="22">
        <f t="shared" si="3"/>
        <v>1.0784313725490196</v>
      </c>
      <c r="L32" s="22">
        <f t="shared" si="4"/>
        <v>1.0784313725490196</v>
      </c>
      <c r="M32" s="22">
        <v>0</v>
      </c>
    </row>
    <row r="33" spans="1:14" s="5" customFormat="1" x14ac:dyDescent="0.2">
      <c r="A33" s="6" t="s">
        <v>24</v>
      </c>
      <c r="B33" s="31">
        <f t="shared" si="1"/>
        <v>245</v>
      </c>
      <c r="C33" s="31">
        <f>C34</f>
        <v>245</v>
      </c>
      <c r="D33" s="31"/>
      <c r="E33" s="31">
        <f t="shared" si="2"/>
        <v>245</v>
      </c>
      <c r="F33" s="31">
        <f>F34</f>
        <v>245</v>
      </c>
      <c r="G33" s="31"/>
      <c r="H33" s="13"/>
      <c r="I33" s="13"/>
      <c r="J33" s="13"/>
      <c r="K33" s="22">
        <f t="shared" si="3"/>
        <v>1</v>
      </c>
      <c r="L33" s="22">
        <f t="shared" si="4"/>
        <v>1</v>
      </c>
      <c r="M33" s="22">
        <v>0</v>
      </c>
    </row>
    <row r="34" spans="1:14" x14ac:dyDescent="0.2">
      <c r="A34" s="7" t="s">
        <v>25</v>
      </c>
      <c r="B34" s="31">
        <f t="shared" si="1"/>
        <v>245</v>
      </c>
      <c r="C34" s="32">
        <v>245</v>
      </c>
      <c r="D34" s="32"/>
      <c r="E34" s="31">
        <f t="shared" si="2"/>
        <v>245</v>
      </c>
      <c r="F34" s="32">
        <v>245</v>
      </c>
      <c r="G34" s="32"/>
      <c r="H34" s="23"/>
      <c r="I34" s="23"/>
      <c r="J34" s="23"/>
      <c r="K34" s="22">
        <f t="shared" si="3"/>
        <v>1</v>
      </c>
      <c r="L34" s="22">
        <f t="shared" si="4"/>
        <v>1</v>
      </c>
      <c r="M34" s="22">
        <v>0</v>
      </c>
    </row>
    <row r="35" spans="1:14" s="5" customFormat="1" ht="31.5" x14ac:dyDescent="0.2">
      <c r="A35" s="6" t="s">
        <v>26</v>
      </c>
      <c r="B35" s="31">
        <f t="shared" si="1"/>
        <v>0</v>
      </c>
      <c r="C35" s="31">
        <f>C36</f>
        <v>0</v>
      </c>
      <c r="D35" s="31">
        <f>D36</f>
        <v>0</v>
      </c>
      <c r="E35" s="31">
        <f t="shared" si="2"/>
        <v>0</v>
      </c>
      <c r="F35" s="31">
        <f>F36</f>
        <v>0</v>
      </c>
      <c r="G35" s="31">
        <f>G36</f>
        <v>0</v>
      </c>
      <c r="H35" s="13"/>
      <c r="I35" s="13"/>
      <c r="J35" s="13"/>
      <c r="K35" s="22" t="e">
        <f t="shared" si="3"/>
        <v>#DIV/0!</v>
      </c>
      <c r="L35" s="22">
        <v>0</v>
      </c>
      <c r="M35" s="22" t="e">
        <f t="shared" si="5"/>
        <v>#DIV/0!</v>
      </c>
    </row>
    <row r="36" spans="1:14" s="5" customFormat="1" x14ac:dyDescent="0.2">
      <c r="A36" s="7" t="s">
        <v>112</v>
      </c>
      <c r="B36" s="31">
        <f t="shared" si="1"/>
        <v>0</v>
      </c>
      <c r="C36" s="31"/>
      <c r="D36" s="31">
        <v>0</v>
      </c>
      <c r="E36" s="31">
        <f t="shared" si="2"/>
        <v>0</v>
      </c>
      <c r="F36" s="31">
        <v>0</v>
      </c>
      <c r="G36" s="31">
        <v>0</v>
      </c>
      <c r="H36" s="13"/>
      <c r="I36" s="13"/>
      <c r="J36" s="13"/>
      <c r="K36" s="22" t="e">
        <f t="shared" si="3"/>
        <v>#DIV/0!</v>
      </c>
      <c r="L36" s="22">
        <v>0</v>
      </c>
      <c r="M36" s="22" t="e">
        <f t="shared" si="5"/>
        <v>#DIV/0!</v>
      </c>
    </row>
    <row r="37" spans="1:14" s="5" customFormat="1" ht="31.5" x14ac:dyDescent="0.2">
      <c r="A37" s="6" t="s">
        <v>27</v>
      </c>
      <c r="B37" s="31">
        <f t="shared" si="1"/>
        <v>230</v>
      </c>
      <c r="C37" s="31">
        <f>C39</f>
        <v>230</v>
      </c>
      <c r="D37" s="31"/>
      <c r="E37" s="31">
        <f t="shared" si="2"/>
        <v>260</v>
      </c>
      <c r="F37" s="31">
        <f>F39</f>
        <v>260</v>
      </c>
      <c r="G37" s="31"/>
      <c r="H37" s="13"/>
      <c r="I37" s="13"/>
      <c r="J37" s="13"/>
      <c r="K37" s="22">
        <f t="shared" si="3"/>
        <v>1.1304347826086956</v>
      </c>
      <c r="L37" s="22">
        <f t="shared" si="4"/>
        <v>1.1304347826086956</v>
      </c>
      <c r="M37" s="22">
        <v>0</v>
      </c>
    </row>
    <row r="38" spans="1:14" s="5" customFormat="1" ht="34.15" hidden="1" customHeight="1" x14ac:dyDescent="0.2">
      <c r="A38" s="7" t="s">
        <v>110</v>
      </c>
      <c r="B38" s="31">
        <f t="shared" si="1"/>
        <v>0</v>
      </c>
      <c r="C38" s="31"/>
      <c r="D38" s="31"/>
      <c r="E38" s="31">
        <f t="shared" si="2"/>
        <v>0</v>
      </c>
      <c r="F38" s="31"/>
      <c r="G38" s="31"/>
      <c r="H38" s="13"/>
      <c r="I38" s="13"/>
      <c r="J38" s="13"/>
      <c r="K38" s="22" t="e">
        <f t="shared" si="3"/>
        <v>#DIV/0!</v>
      </c>
      <c r="L38" s="22" t="e">
        <f t="shared" si="4"/>
        <v>#DIV/0!</v>
      </c>
      <c r="M38" s="22" t="e">
        <f t="shared" si="5"/>
        <v>#DIV/0!</v>
      </c>
    </row>
    <row r="39" spans="1:14" s="5" customFormat="1" x14ac:dyDescent="0.2">
      <c r="A39" s="7" t="s">
        <v>111</v>
      </c>
      <c r="B39" s="31">
        <f t="shared" si="1"/>
        <v>230</v>
      </c>
      <c r="C39" s="32">
        <v>230</v>
      </c>
      <c r="D39" s="32"/>
      <c r="E39" s="31">
        <f t="shared" si="2"/>
        <v>260</v>
      </c>
      <c r="F39" s="32">
        <v>260</v>
      </c>
      <c r="G39" s="32"/>
      <c r="H39" s="23"/>
      <c r="I39" s="23"/>
      <c r="J39" s="23"/>
      <c r="K39" s="22">
        <f t="shared" si="3"/>
        <v>1.1304347826086956</v>
      </c>
      <c r="L39" s="22">
        <f t="shared" si="4"/>
        <v>1.1304347826086956</v>
      </c>
      <c r="M39" s="22">
        <v>0</v>
      </c>
    </row>
    <row r="40" spans="1:14" s="5" customFormat="1" x14ac:dyDescent="0.2">
      <c r="A40" s="6" t="s">
        <v>28</v>
      </c>
      <c r="B40" s="31">
        <f t="shared" si="1"/>
        <v>170</v>
      </c>
      <c r="C40" s="31">
        <v>170</v>
      </c>
      <c r="D40" s="31"/>
      <c r="E40" s="31">
        <f t="shared" si="2"/>
        <v>85</v>
      </c>
      <c r="F40" s="31">
        <v>85</v>
      </c>
      <c r="G40" s="31"/>
      <c r="H40" s="13"/>
      <c r="I40" s="13"/>
      <c r="J40" s="13"/>
      <c r="K40" s="22">
        <f t="shared" si="3"/>
        <v>0.5</v>
      </c>
      <c r="L40" s="22">
        <f t="shared" si="4"/>
        <v>0.5</v>
      </c>
      <c r="M40" s="22">
        <v>0</v>
      </c>
    </row>
    <row r="41" spans="1:14" s="5" customFormat="1" x14ac:dyDescent="0.2">
      <c r="A41" s="6" t="s">
        <v>29</v>
      </c>
      <c r="B41" s="31">
        <f t="shared" si="1"/>
        <v>212</v>
      </c>
      <c r="C41" s="31"/>
      <c r="D41" s="31">
        <v>212</v>
      </c>
      <c r="E41" s="31">
        <f t="shared" si="2"/>
        <v>212</v>
      </c>
      <c r="F41" s="31"/>
      <c r="G41" s="31">
        <v>212</v>
      </c>
      <c r="H41" s="13"/>
      <c r="I41" s="13"/>
      <c r="J41" s="13"/>
      <c r="K41" s="22">
        <f t="shared" si="3"/>
        <v>1</v>
      </c>
      <c r="L41" s="22">
        <v>0</v>
      </c>
      <c r="M41" s="22">
        <f t="shared" si="5"/>
        <v>1</v>
      </c>
    </row>
    <row r="42" spans="1:14" s="11" customForma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s="33" customFormat="1" x14ac:dyDescent="0.2">
      <c r="A43" s="6" t="s">
        <v>30</v>
      </c>
      <c r="B43" s="31">
        <f t="shared" ref="B43:B58" si="6">C43+D43</f>
        <v>0</v>
      </c>
      <c r="C43" s="57"/>
      <c r="D43" s="57"/>
      <c r="E43" s="57"/>
      <c r="F43" s="57"/>
      <c r="G43" s="57"/>
      <c r="H43" s="58"/>
      <c r="I43" s="58"/>
      <c r="J43" s="58"/>
      <c r="K43" s="22" t="e">
        <f t="shared" si="3"/>
        <v>#DIV/0!</v>
      </c>
      <c r="L43" s="22" t="e">
        <f t="shared" si="4"/>
        <v>#DIV/0!</v>
      </c>
      <c r="M43" s="22" t="e">
        <f t="shared" si="5"/>
        <v>#DIV/0!</v>
      </c>
    </row>
    <row r="44" spans="1:14" s="33" customFormat="1" ht="31.5" x14ac:dyDescent="0.2">
      <c r="A44" s="6" t="s">
        <v>31</v>
      </c>
      <c r="B44" s="31">
        <f>C44+D44</f>
        <v>581135.58051999996</v>
      </c>
      <c r="C44" s="57">
        <f>C45+C46+C47+C48+C49</f>
        <v>570029.70626000001</v>
      </c>
      <c r="D44" s="57">
        <f t="shared" ref="D44:G44" si="7">D45+D46+D47+D48+D49</f>
        <v>11105.874260000001</v>
      </c>
      <c r="E44" s="57">
        <f>F44+G44</f>
        <v>581135.58051999996</v>
      </c>
      <c r="F44" s="57">
        <f t="shared" si="7"/>
        <v>570029.70626000001</v>
      </c>
      <c r="G44" s="57">
        <f t="shared" si="7"/>
        <v>11105.874260000001</v>
      </c>
      <c r="H44" s="58"/>
      <c r="I44" s="58"/>
      <c r="J44" s="58"/>
      <c r="K44" s="22">
        <f t="shared" si="3"/>
        <v>1</v>
      </c>
      <c r="L44" s="22">
        <f t="shared" si="4"/>
        <v>1</v>
      </c>
      <c r="M44" s="22">
        <f t="shared" si="5"/>
        <v>1</v>
      </c>
    </row>
    <row r="45" spans="1:14" s="30" customFormat="1" x14ac:dyDescent="0.25">
      <c r="A45" s="7" t="s">
        <v>32</v>
      </c>
      <c r="B45" s="31">
        <f t="shared" si="6"/>
        <v>136934.25925999999</v>
      </c>
      <c r="C45" s="55">
        <v>127344</v>
      </c>
      <c r="D45" s="56">
        <v>9590.2592600000007</v>
      </c>
      <c r="E45" s="57">
        <f t="shared" ref="E45:E54" si="8">F45+G45</f>
        <v>136934.25925999999</v>
      </c>
      <c r="F45" s="55">
        <v>127344</v>
      </c>
      <c r="G45" s="56">
        <v>9590.2592600000007</v>
      </c>
      <c r="H45" s="8"/>
      <c r="I45" s="8"/>
      <c r="J45" s="8"/>
      <c r="K45" s="22">
        <f t="shared" si="3"/>
        <v>1</v>
      </c>
      <c r="L45" s="22">
        <f t="shared" si="4"/>
        <v>1</v>
      </c>
      <c r="M45" s="22">
        <f t="shared" si="5"/>
        <v>1</v>
      </c>
    </row>
    <row r="46" spans="1:14" s="30" customFormat="1" ht="31.5" x14ac:dyDescent="0.25">
      <c r="A46" s="7" t="s">
        <v>33</v>
      </c>
      <c r="B46" s="31">
        <f t="shared" si="6"/>
        <v>47050.733260000001</v>
      </c>
      <c r="C46" s="56">
        <v>47050.733260000001</v>
      </c>
      <c r="D46" s="24"/>
      <c r="E46" s="57">
        <f t="shared" si="8"/>
        <v>47050.733260000001</v>
      </c>
      <c r="F46" s="56">
        <v>47050.733260000001</v>
      </c>
      <c r="G46" s="24"/>
      <c r="H46" s="8"/>
      <c r="I46" s="8"/>
      <c r="J46" s="8"/>
      <c r="K46" s="22">
        <f t="shared" si="3"/>
        <v>1</v>
      </c>
      <c r="L46" s="22">
        <f t="shared" si="4"/>
        <v>1</v>
      </c>
      <c r="M46" s="22" t="e">
        <f t="shared" si="5"/>
        <v>#DIV/0!</v>
      </c>
    </row>
    <row r="47" spans="1:14" s="30" customFormat="1" x14ac:dyDescent="0.25">
      <c r="A47" s="7" t="s">
        <v>34</v>
      </c>
      <c r="B47" s="31">
        <f t="shared" si="6"/>
        <v>371729.45799999998</v>
      </c>
      <c r="C47" s="56">
        <v>371234.85800000001</v>
      </c>
      <c r="D47" s="24">
        <v>494.6</v>
      </c>
      <c r="E47" s="57">
        <f t="shared" si="8"/>
        <v>371729.45799999998</v>
      </c>
      <c r="F47" s="56">
        <v>371234.85800000001</v>
      </c>
      <c r="G47" s="24">
        <v>494.6</v>
      </c>
      <c r="H47" s="8"/>
      <c r="I47" s="8"/>
      <c r="J47" s="8"/>
      <c r="K47" s="22">
        <f t="shared" si="3"/>
        <v>1</v>
      </c>
      <c r="L47" s="22">
        <f t="shared" si="4"/>
        <v>1</v>
      </c>
      <c r="M47" s="22">
        <f t="shared" si="5"/>
        <v>1</v>
      </c>
    </row>
    <row r="48" spans="1:14" s="30" customFormat="1" x14ac:dyDescent="0.25">
      <c r="A48" s="7" t="s">
        <v>35</v>
      </c>
      <c r="B48" s="31">
        <f t="shared" si="6"/>
        <v>24935.114999999998</v>
      </c>
      <c r="C48" s="55">
        <v>23914.1</v>
      </c>
      <c r="D48" s="55">
        <v>1021.015</v>
      </c>
      <c r="E48" s="57">
        <f t="shared" si="8"/>
        <v>24935.114999999998</v>
      </c>
      <c r="F48" s="55">
        <v>23914.1</v>
      </c>
      <c r="G48" s="55">
        <v>1021.015</v>
      </c>
      <c r="H48" s="8"/>
      <c r="I48" s="8"/>
      <c r="J48" s="8"/>
      <c r="K48" s="22">
        <f t="shared" si="3"/>
        <v>1</v>
      </c>
      <c r="L48" s="22">
        <f t="shared" si="4"/>
        <v>1</v>
      </c>
      <c r="M48" s="22">
        <f t="shared" si="5"/>
        <v>1</v>
      </c>
    </row>
    <row r="49" spans="1:14" s="33" customFormat="1" ht="31.5" x14ac:dyDescent="0.2">
      <c r="A49" s="6" t="s">
        <v>36</v>
      </c>
      <c r="B49" s="31">
        <f t="shared" si="6"/>
        <v>486.01499999999999</v>
      </c>
      <c r="C49" s="57">
        <v>486.01499999999999</v>
      </c>
      <c r="D49" s="57"/>
      <c r="E49" s="57">
        <f t="shared" si="8"/>
        <v>486.01499999999999</v>
      </c>
      <c r="F49" s="57">
        <v>486.01499999999999</v>
      </c>
      <c r="G49" s="57"/>
      <c r="H49" s="8"/>
      <c r="I49" s="8"/>
      <c r="J49" s="8"/>
      <c r="K49" s="22">
        <f t="shared" si="3"/>
        <v>1</v>
      </c>
      <c r="L49" s="22">
        <f t="shared" si="4"/>
        <v>1</v>
      </c>
      <c r="M49" s="22" t="e">
        <f t="shared" si="5"/>
        <v>#DIV/0!</v>
      </c>
    </row>
    <row r="50" spans="1:14" s="33" customFormat="1" ht="31.5" x14ac:dyDescent="0.2">
      <c r="A50" s="6" t="s">
        <v>37</v>
      </c>
      <c r="B50" s="31">
        <f t="shared" si="6"/>
        <v>0</v>
      </c>
      <c r="C50" s="57"/>
      <c r="D50" s="57"/>
      <c r="E50" s="57">
        <f t="shared" si="8"/>
        <v>0</v>
      </c>
      <c r="F50" s="57"/>
      <c r="G50" s="57"/>
      <c r="H50" s="8"/>
      <c r="I50" s="8"/>
      <c r="J50" s="8"/>
      <c r="K50" s="22" t="e">
        <f t="shared" si="3"/>
        <v>#DIV/0!</v>
      </c>
      <c r="L50" s="22" t="e">
        <f t="shared" si="4"/>
        <v>#DIV/0!</v>
      </c>
      <c r="M50" s="22" t="e">
        <f t="shared" si="5"/>
        <v>#DIV/0!</v>
      </c>
    </row>
    <row r="51" spans="1:14" s="33" customFormat="1" ht="94.5" x14ac:dyDescent="0.2">
      <c r="A51" s="6" t="s">
        <v>38</v>
      </c>
      <c r="B51" s="31">
        <f t="shared" si="6"/>
        <v>0</v>
      </c>
      <c r="C51" s="57"/>
      <c r="D51" s="57"/>
      <c r="E51" s="57">
        <f t="shared" si="8"/>
        <v>0</v>
      </c>
      <c r="F51" s="57"/>
      <c r="G51" s="57"/>
      <c r="H51" s="8"/>
      <c r="I51" s="8"/>
      <c r="J51" s="8"/>
      <c r="K51" s="22" t="e">
        <f t="shared" si="3"/>
        <v>#DIV/0!</v>
      </c>
      <c r="L51" s="22" t="e">
        <f t="shared" si="4"/>
        <v>#DIV/0!</v>
      </c>
      <c r="M51" s="22" t="e">
        <f t="shared" si="5"/>
        <v>#DIV/0!</v>
      </c>
    </row>
    <row r="52" spans="1:14" s="33" customFormat="1" ht="47.25" x14ac:dyDescent="0.2">
      <c r="A52" s="6" t="s">
        <v>39</v>
      </c>
      <c r="B52" s="31">
        <f t="shared" si="6"/>
        <v>0</v>
      </c>
      <c r="C52" s="57"/>
      <c r="D52" s="57"/>
      <c r="E52" s="57">
        <f t="shared" si="8"/>
        <v>0</v>
      </c>
      <c r="F52" s="57"/>
      <c r="G52" s="57"/>
      <c r="H52" s="8"/>
      <c r="I52" s="8"/>
      <c r="J52" s="8"/>
      <c r="K52" s="22" t="e">
        <f t="shared" si="3"/>
        <v>#DIV/0!</v>
      </c>
      <c r="L52" s="22" t="e">
        <f t="shared" si="4"/>
        <v>#DIV/0!</v>
      </c>
      <c r="M52" s="22" t="e">
        <f t="shared" si="5"/>
        <v>#DIV/0!</v>
      </c>
    </row>
    <row r="53" spans="1:14" s="30" customFormat="1" x14ac:dyDescent="0.2">
      <c r="A53" s="7"/>
      <c r="B53" s="31">
        <f t="shared" si="6"/>
        <v>0</v>
      </c>
      <c r="C53" s="24"/>
      <c r="D53" s="24"/>
      <c r="E53" s="57">
        <f t="shared" si="8"/>
        <v>0</v>
      </c>
      <c r="F53" s="24"/>
      <c r="G53" s="24"/>
      <c r="H53" s="8"/>
      <c r="I53" s="8"/>
      <c r="J53" s="8"/>
      <c r="K53" s="22" t="e">
        <f t="shared" si="3"/>
        <v>#DIV/0!</v>
      </c>
      <c r="L53" s="22" t="e">
        <f t="shared" si="4"/>
        <v>#DIV/0!</v>
      </c>
      <c r="M53" s="22" t="e">
        <f t="shared" si="5"/>
        <v>#DIV/0!</v>
      </c>
    </row>
    <row r="54" spans="1:14" s="33" customFormat="1" x14ac:dyDescent="0.2">
      <c r="A54" s="6" t="s">
        <v>40</v>
      </c>
      <c r="B54" s="31">
        <f t="shared" si="6"/>
        <v>636923.58051999996</v>
      </c>
      <c r="C54" s="57">
        <f>C9+C44</f>
        <v>622566.70626000001</v>
      </c>
      <c r="D54" s="57">
        <f>D9+D44</f>
        <v>14356.874260000001</v>
      </c>
      <c r="E54" s="57">
        <f t="shared" si="8"/>
        <v>639369.58051999996</v>
      </c>
      <c r="F54" s="57">
        <f>F9+F44</f>
        <v>624994.70626000001</v>
      </c>
      <c r="G54" s="57">
        <f>G9+G44</f>
        <v>14374.874260000001</v>
      </c>
      <c r="H54" s="58"/>
      <c r="I54" s="58"/>
      <c r="J54" s="58"/>
      <c r="K54" s="22">
        <f t="shared" si="3"/>
        <v>1.0038403351278076</v>
      </c>
      <c r="L54" s="22">
        <f t="shared" si="4"/>
        <v>1.0038999836894362</v>
      </c>
      <c r="M54" s="22">
        <f t="shared" si="5"/>
        <v>1.0012537547988527</v>
      </c>
      <c r="N54" s="38"/>
    </row>
    <row r="55" spans="1:14" s="33" customFormat="1" x14ac:dyDescent="0.2">
      <c r="A55" s="6"/>
      <c r="B55" s="31">
        <f t="shared" si="6"/>
        <v>0</v>
      </c>
      <c r="C55" s="24"/>
      <c r="D55" s="24"/>
      <c r="E55" s="57"/>
      <c r="F55" s="24"/>
      <c r="G55" s="24"/>
      <c r="H55" s="8"/>
      <c r="I55" s="8"/>
      <c r="J55" s="8"/>
      <c r="K55" s="22" t="e">
        <f t="shared" si="3"/>
        <v>#DIV/0!</v>
      </c>
      <c r="L55" s="22" t="e">
        <f t="shared" si="4"/>
        <v>#DIV/0!</v>
      </c>
      <c r="M55" s="22" t="e">
        <f t="shared" si="5"/>
        <v>#DIV/0!</v>
      </c>
    </row>
    <row r="56" spans="1:14" s="33" customFormat="1" x14ac:dyDescent="0.25">
      <c r="A56" s="6" t="s">
        <v>41</v>
      </c>
      <c r="B56" s="31">
        <f t="shared" si="6"/>
        <v>52459.161500000002</v>
      </c>
      <c r="C56" s="54">
        <f>C57+C58+C59+C60+C61+C62+C63+C64</f>
        <v>40893.344840000005</v>
      </c>
      <c r="D56" s="54">
        <f t="shared" ref="D56:G56" si="9">D57+D58+D59+D60+D61+D62+D63+D64</f>
        <v>11565.816659999999</v>
      </c>
      <c r="E56" s="65">
        <f>F56+G56</f>
        <v>52459.161500000002</v>
      </c>
      <c r="F56" s="54">
        <f t="shared" si="9"/>
        <v>40893.344840000005</v>
      </c>
      <c r="G56" s="54">
        <f t="shared" si="9"/>
        <v>11565.816659999999</v>
      </c>
      <c r="H56" s="58"/>
      <c r="I56" s="58"/>
      <c r="J56" s="58"/>
      <c r="K56" s="22">
        <f t="shared" si="3"/>
        <v>1</v>
      </c>
      <c r="L56" s="22">
        <f t="shared" si="4"/>
        <v>1</v>
      </c>
      <c r="M56" s="22">
        <f t="shared" si="5"/>
        <v>1</v>
      </c>
    </row>
    <row r="57" spans="1:14" s="30" customFormat="1" ht="31.5" x14ac:dyDescent="0.25">
      <c r="A57" s="7" t="s">
        <v>42</v>
      </c>
      <c r="B57" s="31">
        <f t="shared" si="6"/>
        <v>1449.37787</v>
      </c>
      <c r="C57" s="56">
        <v>1449.37787</v>
      </c>
      <c r="D57" s="24"/>
      <c r="E57" s="65">
        <f t="shared" ref="E57:E108" si="10">F57+G57</f>
        <v>1449.37787</v>
      </c>
      <c r="F57" s="56">
        <v>1449.37787</v>
      </c>
      <c r="G57" s="24"/>
      <c r="H57" s="8"/>
      <c r="I57" s="8"/>
      <c r="J57" s="8"/>
      <c r="K57" s="22">
        <f t="shared" si="3"/>
        <v>1</v>
      </c>
      <c r="L57" s="22">
        <f t="shared" si="4"/>
        <v>1</v>
      </c>
      <c r="M57" s="22" t="e">
        <f t="shared" si="5"/>
        <v>#DIV/0!</v>
      </c>
    </row>
    <row r="58" spans="1:14" s="30" customFormat="1" ht="47.25" x14ac:dyDescent="0.25">
      <c r="A58" s="7" t="s">
        <v>43</v>
      </c>
      <c r="B58" s="31">
        <f t="shared" si="6"/>
        <v>3175.4747299999999</v>
      </c>
      <c r="C58" s="56">
        <v>1632.394</v>
      </c>
      <c r="D58" s="56">
        <v>1543.0807299999999</v>
      </c>
      <c r="E58" s="65">
        <f t="shared" si="10"/>
        <v>3175.4747299999999</v>
      </c>
      <c r="F58" s="56">
        <v>1632.394</v>
      </c>
      <c r="G58" s="56">
        <v>1543.0807299999999</v>
      </c>
      <c r="H58" s="8"/>
      <c r="I58" s="8"/>
      <c r="J58" s="8"/>
      <c r="K58" s="22">
        <f t="shared" si="3"/>
        <v>1</v>
      </c>
      <c r="L58" s="22">
        <f t="shared" si="4"/>
        <v>1</v>
      </c>
      <c r="M58" s="22">
        <f t="shared" si="5"/>
        <v>1</v>
      </c>
    </row>
    <row r="59" spans="1:14" s="30" customFormat="1" ht="47.25" x14ac:dyDescent="0.25">
      <c r="A59" s="7" t="s">
        <v>44</v>
      </c>
      <c r="B59" s="31">
        <f t="shared" ref="B59:B123" si="11">C59+D59</f>
        <v>39164.368029999998</v>
      </c>
      <c r="C59" s="56">
        <v>29270.378100000002</v>
      </c>
      <c r="D59" s="56">
        <v>9893.9899299999997</v>
      </c>
      <c r="E59" s="65">
        <f t="shared" si="10"/>
        <v>39164.368029999998</v>
      </c>
      <c r="F59" s="56">
        <v>29270.378100000002</v>
      </c>
      <c r="G59" s="56">
        <v>9893.9899299999997</v>
      </c>
      <c r="H59" s="8"/>
      <c r="I59" s="8"/>
      <c r="J59" s="8"/>
      <c r="K59" s="22">
        <f t="shared" si="3"/>
        <v>1</v>
      </c>
      <c r="L59" s="22">
        <f t="shared" si="4"/>
        <v>1</v>
      </c>
      <c r="M59" s="22">
        <f t="shared" si="5"/>
        <v>1</v>
      </c>
    </row>
    <row r="60" spans="1:14" s="30" customFormat="1" x14ac:dyDescent="0.25">
      <c r="A60" s="7" t="s">
        <v>45</v>
      </c>
      <c r="B60" s="31">
        <f t="shared" si="11"/>
        <v>10.199999999999999</v>
      </c>
      <c r="C60" s="55">
        <v>10.199999999999999</v>
      </c>
      <c r="D60" s="24"/>
      <c r="E60" s="65">
        <f t="shared" si="10"/>
        <v>10.199999999999999</v>
      </c>
      <c r="F60" s="55">
        <v>10.199999999999999</v>
      </c>
      <c r="G60" s="24"/>
      <c r="H60" s="8"/>
      <c r="I60" s="8"/>
      <c r="J60" s="8"/>
      <c r="K60" s="22">
        <f t="shared" si="3"/>
        <v>1</v>
      </c>
      <c r="L60" s="22">
        <f t="shared" si="4"/>
        <v>1</v>
      </c>
      <c r="M60" s="22" t="e">
        <f t="shared" si="5"/>
        <v>#DIV/0!</v>
      </c>
    </row>
    <row r="61" spans="1:14" s="30" customFormat="1" ht="31.5" x14ac:dyDescent="0.25">
      <c r="A61" s="7" t="s">
        <v>46</v>
      </c>
      <c r="B61" s="31">
        <f t="shared" si="11"/>
        <v>6960.5518700000002</v>
      </c>
      <c r="C61" s="56">
        <v>6960.5518700000002</v>
      </c>
      <c r="D61" s="24"/>
      <c r="E61" s="65">
        <f t="shared" si="10"/>
        <v>6960.5518700000002</v>
      </c>
      <c r="F61" s="56">
        <v>6960.5518700000002</v>
      </c>
      <c r="G61" s="24"/>
      <c r="H61" s="8"/>
      <c r="I61" s="8"/>
      <c r="J61" s="8"/>
      <c r="K61" s="22">
        <f t="shared" si="3"/>
        <v>1</v>
      </c>
      <c r="L61" s="22">
        <f t="shared" si="4"/>
        <v>1</v>
      </c>
      <c r="M61" s="22" t="e">
        <f t="shared" si="5"/>
        <v>#DIV/0!</v>
      </c>
    </row>
    <row r="62" spans="1:14" s="30" customFormat="1" x14ac:dyDescent="0.25">
      <c r="A62" s="7" t="s">
        <v>47</v>
      </c>
      <c r="B62" s="31">
        <f t="shared" si="11"/>
        <v>630.08899999999994</v>
      </c>
      <c r="C62" s="55">
        <v>512.34299999999996</v>
      </c>
      <c r="D62" s="24">
        <v>117.746</v>
      </c>
      <c r="E62" s="65">
        <f t="shared" si="10"/>
        <v>630.08899999999994</v>
      </c>
      <c r="F62" s="55">
        <v>512.34299999999996</v>
      </c>
      <c r="G62" s="24">
        <v>117.746</v>
      </c>
      <c r="H62" s="8"/>
      <c r="I62" s="8"/>
      <c r="J62" s="8"/>
      <c r="K62" s="22">
        <f t="shared" si="3"/>
        <v>1</v>
      </c>
      <c r="L62" s="22">
        <f t="shared" si="4"/>
        <v>1</v>
      </c>
      <c r="M62" s="22">
        <f t="shared" si="5"/>
        <v>1</v>
      </c>
    </row>
    <row r="63" spans="1:14" s="30" customFormat="1" x14ac:dyDescent="0.25">
      <c r="A63" s="7" t="s">
        <v>48</v>
      </c>
      <c r="B63" s="31">
        <f t="shared" si="11"/>
        <v>119.1</v>
      </c>
      <c r="C63" s="59">
        <v>109.1</v>
      </c>
      <c r="D63" s="24">
        <v>10</v>
      </c>
      <c r="E63" s="65">
        <f t="shared" si="10"/>
        <v>119.1</v>
      </c>
      <c r="F63" s="59">
        <v>109.1</v>
      </c>
      <c r="G63" s="24">
        <v>10</v>
      </c>
      <c r="H63" s="8"/>
      <c r="I63" s="8"/>
      <c r="J63" s="8"/>
      <c r="K63" s="22">
        <f t="shared" si="3"/>
        <v>1</v>
      </c>
      <c r="L63" s="22">
        <f t="shared" si="4"/>
        <v>1</v>
      </c>
      <c r="M63" s="22">
        <f t="shared" si="5"/>
        <v>1</v>
      </c>
    </row>
    <row r="64" spans="1:14" s="30" customFormat="1" x14ac:dyDescent="0.25">
      <c r="A64" s="7" t="s">
        <v>49</v>
      </c>
      <c r="B64" s="31">
        <f t="shared" si="11"/>
        <v>950</v>
      </c>
      <c r="C64" s="55">
        <v>949</v>
      </c>
      <c r="D64" s="24">
        <v>1</v>
      </c>
      <c r="E64" s="65">
        <f t="shared" si="10"/>
        <v>950</v>
      </c>
      <c r="F64" s="55">
        <v>949</v>
      </c>
      <c r="G64" s="24">
        <v>1</v>
      </c>
      <c r="H64" s="8"/>
      <c r="I64" s="8"/>
      <c r="J64" s="8"/>
      <c r="K64" s="22">
        <f t="shared" si="3"/>
        <v>1</v>
      </c>
      <c r="L64" s="22">
        <f t="shared" si="4"/>
        <v>1</v>
      </c>
      <c r="M64" s="22">
        <f t="shared" si="5"/>
        <v>1</v>
      </c>
    </row>
    <row r="65" spans="1:13" s="33" customFormat="1" x14ac:dyDescent="0.25">
      <c r="A65" s="6" t="s">
        <v>50</v>
      </c>
      <c r="B65" s="31">
        <f t="shared" si="11"/>
        <v>2069.1999999999998</v>
      </c>
      <c r="C65" s="57">
        <f>C66</f>
        <v>1575.6</v>
      </c>
      <c r="D65" s="57">
        <f t="shared" ref="D65:G65" si="12">D66</f>
        <v>493.6</v>
      </c>
      <c r="E65" s="65">
        <f t="shared" si="10"/>
        <v>2069.1999999999998</v>
      </c>
      <c r="F65" s="57">
        <f t="shared" si="12"/>
        <v>1575.6</v>
      </c>
      <c r="G65" s="57">
        <f t="shared" si="12"/>
        <v>493.6</v>
      </c>
      <c r="H65" s="58"/>
      <c r="I65" s="58"/>
      <c r="J65" s="58"/>
      <c r="K65" s="22">
        <f t="shared" si="3"/>
        <v>1</v>
      </c>
      <c r="L65" s="22">
        <f t="shared" si="4"/>
        <v>1</v>
      </c>
      <c r="M65" s="22">
        <f t="shared" si="5"/>
        <v>1</v>
      </c>
    </row>
    <row r="66" spans="1:13" s="30" customFormat="1" x14ac:dyDescent="0.25">
      <c r="A66" s="7" t="s">
        <v>51</v>
      </c>
      <c r="B66" s="31">
        <f t="shared" si="11"/>
        <v>2069.1999999999998</v>
      </c>
      <c r="C66" s="24">
        <v>1575.6</v>
      </c>
      <c r="D66" s="24">
        <v>493.6</v>
      </c>
      <c r="E66" s="65">
        <f t="shared" si="10"/>
        <v>2069.1999999999998</v>
      </c>
      <c r="F66" s="24">
        <v>1575.6</v>
      </c>
      <c r="G66" s="24">
        <v>493.6</v>
      </c>
      <c r="H66" s="8"/>
      <c r="I66" s="8"/>
      <c r="J66" s="8"/>
      <c r="K66" s="22">
        <f t="shared" si="3"/>
        <v>1</v>
      </c>
      <c r="L66" s="22">
        <f t="shared" si="4"/>
        <v>1</v>
      </c>
      <c r="M66" s="22">
        <f t="shared" si="5"/>
        <v>1</v>
      </c>
    </row>
    <row r="67" spans="1:13" s="33" customFormat="1" ht="31.5" x14ac:dyDescent="0.25">
      <c r="A67" s="6" t="s">
        <v>52</v>
      </c>
      <c r="B67" s="31">
        <f t="shared" si="11"/>
        <v>4236.1317600000002</v>
      </c>
      <c r="C67" s="57">
        <f>C68+C69+C70</f>
        <v>4236.1317600000002</v>
      </c>
      <c r="D67" s="57">
        <f t="shared" ref="D67:G67" si="13">D68+D69+D70</f>
        <v>0</v>
      </c>
      <c r="E67" s="65">
        <f t="shared" si="10"/>
        <v>4236.1317600000002</v>
      </c>
      <c r="F67" s="57">
        <f t="shared" si="13"/>
        <v>4236.1317600000002</v>
      </c>
      <c r="G67" s="57">
        <f t="shared" si="13"/>
        <v>0</v>
      </c>
      <c r="H67" s="58"/>
      <c r="I67" s="58"/>
      <c r="J67" s="58"/>
      <c r="K67" s="22">
        <f t="shared" si="3"/>
        <v>1</v>
      </c>
      <c r="L67" s="22">
        <f t="shared" si="4"/>
        <v>1</v>
      </c>
      <c r="M67" s="22" t="e">
        <f t="shared" si="5"/>
        <v>#DIV/0!</v>
      </c>
    </row>
    <row r="68" spans="1:13" s="30" customFormat="1" ht="31.5" x14ac:dyDescent="0.25">
      <c r="A68" s="7" t="s">
        <v>102</v>
      </c>
      <c r="B68" s="31">
        <f t="shared" si="11"/>
        <v>411.5</v>
      </c>
      <c r="C68" s="54">
        <v>411.5</v>
      </c>
      <c r="D68" s="24"/>
      <c r="E68" s="65">
        <f t="shared" si="10"/>
        <v>411.5</v>
      </c>
      <c r="F68" s="54">
        <v>411.5</v>
      </c>
      <c r="G68" s="24"/>
      <c r="H68" s="8"/>
      <c r="I68" s="8"/>
      <c r="J68" s="8"/>
      <c r="K68" s="22">
        <f t="shared" si="3"/>
        <v>1</v>
      </c>
      <c r="L68" s="22">
        <f t="shared" si="4"/>
        <v>1</v>
      </c>
      <c r="M68" s="22" t="e">
        <f t="shared" si="5"/>
        <v>#DIV/0!</v>
      </c>
    </row>
    <row r="69" spans="1:13" s="30" customFormat="1" x14ac:dyDescent="0.25">
      <c r="A69" s="7" t="s">
        <v>101</v>
      </c>
      <c r="B69" s="31">
        <f t="shared" si="11"/>
        <v>2825.6167599999999</v>
      </c>
      <c r="C69" s="54">
        <v>2825.6167599999999</v>
      </c>
      <c r="D69" s="24"/>
      <c r="E69" s="65">
        <f t="shared" si="10"/>
        <v>2825.6167599999999</v>
      </c>
      <c r="F69" s="54">
        <v>2825.6167599999999</v>
      </c>
      <c r="G69" s="24"/>
      <c r="H69" s="8"/>
      <c r="I69" s="8"/>
      <c r="J69" s="8"/>
      <c r="K69" s="22">
        <f t="shared" si="3"/>
        <v>1</v>
      </c>
      <c r="L69" s="22">
        <f t="shared" si="4"/>
        <v>1</v>
      </c>
      <c r="M69" s="22" t="e">
        <f t="shared" si="5"/>
        <v>#DIV/0!</v>
      </c>
    </row>
    <row r="70" spans="1:13" s="30" customFormat="1" ht="31.5" x14ac:dyDescent="0.25">
      <c r="A70" s="7" t="s">
        <v>53</v>
      </c>
      <c r="B70" s="31">
        <f t="shared" si="11"/>
        <v>999.01499999999999</v>
      </c>
      <c r="C70" s="54">
        <v>999.01499999999999</v>
      </c>
      <c r="D70" s="24"/>
      <c r="E70" s="65">
        <f t="shared" si="10"/>
        <v>999.01499999999999</v>
      </c>
      <c r="F70" s="54">
        <v>999.01499999999999</v>
      </c>
      <c r="G70" s="24"/>
      <c r="H70" s="8"/>
      <c r="I70" s="8"/>
      <c r="J70" s="8"/>
      <c r="K70" s="22">
        <f t="shared" si="3"/>
        <v>1</v>
      </c>
      <c r="L70" s="22">
        <f t="shared" si="4"/>
        <v>1</v>
      </c>
      <c r="M70" s="22" t="e">
        <f t="shared" si="5"/>
        <v>#DIV/0!</v>
      </c>
    </row>
    <row r="71" spans="1:13" s="33" customFormat="1" x14ac:dyDescent="0.25">
      <c r="A71" s="6" t="s">
        <v>54</v>
      </c>
      <c r="B71" s="31">
        <f t="shared" si="11"/>
        <v>28349.570650000001</v>
      </c>
      <c r="C71" s="57">
        <f>C72+C73+C74</f>
        <v>28349.570650000001</v>
      </c>
      <c r="D71" s="57">
        <f t="shared" ref="D71:G71" si="14">D72+D73+D74</f>
        <v>0</v>
      </c>
      <c r="E71" s="65">
        <f t="shared" si="10"/>
        <v>28349.570650000001</v>
      </c>
      <c r="F71" s="57">
        <f t="shared" si="14"/>
        <v>28349.570650000001</v>
      </c>
      <c r="G71" s="57">
        <f t="shared" si="14"/>
        <v>0</v>
      </c>
      <c r="H71" s="58"/>
      <c r="I71" s="58"/>
      <c r="J71" s="58"/>
      <c r="K71" s="22">
        <f t="shared" si="3"/>
        <v>1</v>
      </c>
      <c r="L71" s="22">
        <f t="shared" si="4"/>
        <v>1</v>
      </c>
      <c r="M71" s="22" t="e">
        <f t="shared" si="5"/>
        <v>#DIV/0!</v>
      </c>
    </row>
    <row r="72" spans="1:13" s="30" customFormat="1" x14ac:dyDescent="0.25">
      <c r="A72" s="7" t="s">
        <v>55</v>
      </c>
      <c r="B72" s="31">
        <f t="shared" si="11"/>
        <v>8255.2714099999994</v>
      </c>
      <c r="C72" s="54">
        <v>8255.2714099999994</v>
      </c>
      <c r="D72" s="24"/>
      <c r="E72" s="65">
        <f t="shared" si="10"/>
        <v>8255.2714099999994</v>
      </c>
      <c r="F72" s="54">
        <v>8255.2714099999994</v>
      </c>
      <c r="G72" s="24"/>
      <c r="H72" s="8"/>
      <c r="I72" s="8"/>
      <c r="J72" s="8"/>
      <c r="K72" s="22">
        <f t="shared" si="3"/>
        <v>1</v>
      </c>
      <c r="L72" s="22">
        <f t="shared" si="4"/>
        <v>1</v>
      </c>
      <c r="M72" s="22" t="e">
        <f t="shared" si="5"/>
        <v>#DIV/0!</v>
      </c>
    </row>
    <row r="73" spans="1:13" s="30" customFormat="1" x14ac:dyDescent="0.25">
      <c r="A73" s="7" t="s">
        <v>56</v>
      </c>
      <c r="B73" s="31">
        <f t="shared" si="11"/>
        <v>19177.29924</v>
      </c>
      <c r="C73" s="56">
        <v>19177.29924</v>
      </c>
      <c r="D73" s="24"/>
      <c r="E73" s="65">
        <f t="shared" si="10"/>
        <v>19177.29924</v>
      </c>
      <c r="F73" s="56">
        <v>19177.29924</v>
      </c>
      <c r="G73" s="24"/>
      <c r="H73" s="8"/>
      <c r="I73" s="8"/>
      <c r="J73" s="8"/>
      <c r="K73" s="22">
        <f t="shared" si="3"/>
        <v>1</v>
      </c>
      <c r="L73" s="22">
        <f t="shared" si="4"/>
        <v>1</v>
      </c>
      <c r="M73" s="22" t="e">
        <f t="shared" si="5"/>
        <v>#DIV/0!</v>
      </c>
    </row>
    <row r="74" spans="1:13" s="30" customFormat="1" x14ac:dyDescent="0.25">
      <c r="A74" s="7" t="s">
        <v>57</v>
      </c>
      <c r="B74" s="31">
        <f t="shared" si="11"/>
        <v>917</v>
      </c>
      <c r="C74" s="54">
        <v>917</v>
      </c>
      <c r="D74" s="24"/>
      <c r="E74" s="65">
        <f t="shared" si="10"/>
        <v>917</v>
      </c>
      <c r="F74" s="54">
        <v>917</v>
      </c>
      <c r="G74" s="24"/>
      <c r="H74" s="8"/>
      <c r="I74" s="8"/>
      <c r="J74" s="8"/>
      <c r="K74" s="22">
        <f t="shared" ref="K74:K122" si="15">E74/B74*100%</f>
        <v>1</v>
      </c>
      <c r="L74" s="22">
        <f t="shared" ref="L74:L122" si="16">F74/C74*100%</f>
        <v>1</v>
      </c>
      <c r="M74" s="22" t="e">
        <f t="shared" ref="M74:M122" si="17">G74/D74*100%</f>
        <v>#DIV/0!</v>
      </c>
    </row>
    <row r="75" spans="1:13" s="33" customFormat="1" x14ac:dyDescent="0.25">
      <c r="A75" s="6" t="s">
        <v>58</v>
      </c>
      <c r="B75" s="31">
        <f t="shared" si="11"/>
        <v>10789.664280000001</v>
      </c>
      <c r="C75" s="57">
        <f>C77+C78+C76</f>
        <v>10755.41028</v>
      </c>
      <c r="D75" s="57">
        <f>D77+D78+D76</f>
        <v>34.253999999999998</v>
      </c>
      <c r="E75" s="65">
        <f t="shared" si="10"/>
        <v>10789.664280000001</v>
      </c>
      <c r="F75" s="57">
        <f>F77+F78+F76</f>
        <v>10755.41028</v>
      </c>
      <c r="G75" s="57">
        <f>G77+G78+G76</f>
        <v>34.253999999999998</v>
      </c>
      <c r="H75" s="58"/>
      <c r="I75" s="58"/>
      <c r="J75" s="58"/>
      <c r="K75" s="22">
        <f t="shared" si="15"/>
        <v>1</v>
      </c>
      <c r="L75" s="22">
        <f t="shared" si="16"/>
        <v>1</v>
      </c>
      <c r="M75" s="22">
        <f t="shared" si="17"/>
        <v>1</v>
      </c>
    </row>
    <row r="76" spans="1:13" s="33" customFormat="1" x14ac:dyDescent="0.25">
      <c r="A76" s="7" t="s">
        <v>117</v>
      </c>
      <c r="B76" s="31">
        <f t="shared" si="11"/>
        <v>5724.2250000000004</v>
      </c>
      <c r="C76" s="24">
        <v>5724.2250000000004</v>
      </c>
      <c r="D76" s="57"/>
      <c r="E76" s="65"/>
      <c r="F76" s="24">
        <v>5724.2250000000004</v>
      </c>
      <c r="G76" s="57"/>
      <c r="H76" s="58"/>
      <c r="I76" s="58"/>
      <c r="J76" s="58"/>
      <c r="K76" s="22"/>
      <c r="L76" s="22"/>
      <c r="M76" s="22"/>
    </row>
    <row r="77" spans="1:13" s="30" customFormat="1" x14ac:dyDescent="0.25">
      <c r="A77" s="7" t="s">
        <v>59</v>
      </c>
      <c r="B77" s="31">
        <f>C77+D77</f>
        <v>76</v>
      </c>
      <c r="C77" s="54">
        <v>56</v>
      </c>
      <c r="D77" s="24">
        <v>20</v>
      </c>
      <c r="E77" s="65">
        <f t="shared" si="10"/>
        <v>76</v>
      </c>
      <c r="F77" s="54">
        <v>56</v>
      </c>
      <c r="G77" s="24">
        <v>20</v>
      </c>
      <c r="H77" s="8"/>
      <c r="I77" s="8"/>
      <c r="J77" s="8"/>
      <c r="K77" s="22">
        <f>E77/B77*100%</f>
        <v>1</v>
      </c>
      <c r="L77" s="22">
        <f t="shared" si="16"/>
        <v>1</v>
      </c>
      <c r="M77" s="22">
        <f t="shared" si="17"/>
        <v>1</v>
      </c>
    </row>
    <row r="78" spans="1:13" s="30" customFormat="1" x14ac:dyDescent="0.25">
      <c r="A78" s="7" t="s">
        <v>60</v>
      </c>
      <c r="B78" s="31">
        <f t="shared" si="11"/>
        <v>4989.4392799999996</v>
      </c>
      <c r="C78" s="56">
        <v>4975.1852799999997</v>
      </c>
      <c r="D78" s="24">
        <v>14.254</v>
      </c>
      <c r="E78" s="65">
        <f t="shared" si="10"/>
        <v>4989.4392799999996</v>
      </c>
      <c r="F78" s="56">
        <v>4975.1852799999997</v>
      </c>
      <c r="G78" s="24">
        <v>14.254</v>
      </c>
      <c r="H78" s="8"/>
      <c r="I78" s="8"/>
      <c r="J78" s="8"/>
      <c r="K78" s="22">
        <f t="shared" si="15"/>
        <v>1</v>
      </c>
      <c r="L78" s="22">
        <f t="shared" si="16"/>
        <v>1</v>
      </c>
      <c r="M78" s="22">
        <f t="shared" si="17"/>
        <v>1</v>
      </c>
    </row>
    <row r="79" spans="1:13" s="30" customFormat="1" x14ac:dyDescent="0.25">
      <c r="A79" s="6" t="s">
        <v>118</v>
      </c>
      <c r="B79" s="31">
        <f>C79+D79</f>
        <v>250</v>
      </c>
      <c r="C79" s="61">
        <f>C80</f>
        <v>250</v>
      </c>
      <c r="D79" s="57">
        <f>D80</f>
        <v>0</v>
      </c>
      <c r="E79" s="65">
        <f>F79+G79</f>
        <v>250</v>
      </c>
      <c r="F79" s="65">
        <f>F80</f>
        <v>250</v>
      </c>
      <c r="G79" s="65">
        <f>G80</f>
        <v>0</v>
      </c>
      <c r="H79" s="8"/>
      <c r="I79" s="8"/>
      <c r="J79" s="8"/>
      <c r="K79" s="22">
        <f t="shared" si="15"/>
        <v>1</v>
      </c>
      <c r="L79" s="22"/>
      <c r="M79" s="22"/>
    </row>
    <row r="80" spans="1:13" s="30" customFormat="1" ht="17.25" customHeight="1" x14ac:dyDescent="0.25">
      <c r="A80" s="62" t="s">
        <v>119</v>
      </c>
      <c r="B80" s="31">
        <f>C80+D80</f>
        <v>250</v>
      </c>
      <c r="C80" s="56">
        <v>250</v>
      </c>
      <c r="D80" s="24"/>
      <c r="E80" s="65">
        <f>F80+G80</f>
        <v>250</v>
      </c>
      <c r="F80" s="54">
        <v>250</v>
      </c>
      <c r="G80" s="24"/>
      <c r="H80" s="8"/>
      <c r="I80" s="8"/>
      <c r="J80" s="8"/>
      <c r="K80" s="22"/>
      <c r="L80" s="22"/>
      <c r="M80" s="22"/>
    </row>
    <row r="81" spans="1:13" s="33" customFormat="1" x14ac:dyDescent="0.25">
      <c r="A81" s="6" t="s">
        <v>61</v>
      </c>
      <c r="B81" s="31">
        <f t="shared" si="11"/>
        <v>403033.90347999998</v>
      </c>
      <c r="C81" s="57">
        <f>C82+C83+C84+C85+C86</f>
        <v>403033.90347999998</v>
      </c>
      <c r="D81" s="57">
        <f t="shared" ref="D81:G81" si="18">D82+D83+D84+D85+D86</f>
        <v>0</v>
      </c>
      <c r="E81" s="65">
        <f t="shared" si="10"/>
        <v>403033.90347999998</v>
      </c>
      <c r="F81" s="57">
        <f t="shared" si="18"/>
        <v>403033.90347999998</v>
      </c>
      <c r="G81" s="57">
        <f t="shared" si="18"/>
        <v>0</v>
      </c>
      <c r="H81" s="58"/>
      <c r="I81" s="58"/>
      <c r="J81" s="58"/>
      <c r="K81" s="22">
        <f t="shared" si="15"/>
        <v>1</v>
      </c>
      <c r="L81" s="22">
        <f t="shared" si="16"/>
        <v>1</v>
      </c>
      <c r="M81" s="22" t="e">
        <f t="shared" si="17"/>
        <v>#DIV/0!</v>
      </c>
    </row>
    <row r="82" spans="1:13" s="30" customFormat="1" x14ac:dyDescent="0.25">
      <c r="A82" s="7" t="s">
        <v>62</v>
      </c>
      <c r="B82" s="31">
        <f t="shared" si="11"/>
        <v>115881.001</v>
      </c>
      <c r="C82" s="54">
        <v>115881.001</v>
      </c>
      <c r="D82" s="24"/>
      <c r="E82" s="65">
        <f t="shared" si="10"/>
        <v>115881.001</v>
      </c>
      <c r="F82" s="54">
        <v>115881.001</v>
      </c>
      <c r="G82" s="24"/>
      <c r="H82" s="8"/>
      <c r="I82" s="8"/>
      <c r="J82" s="8"/>
      <c r="K82" s="22">
        <f t="shared" si="15"/>
        <v>1</v>
      </c>
      <c r="L82" s="22">
        <f t="shared" si="16"/>
        <v>1</v>
      </c>
      <c r="M82" s="22" t="e">
        <f t="shared" si="17"/>
        <v>#DIV/0!</v>
      </c>
    </row>
    <row r="83" spans="1:13" s="30" customFormat="1" x14ac:dyDescent="0.25">
      <c r="A83" s="7" t="s">
        <v>63</v>
      </c>
      <c r="B83" s="31">
        <f t="shared" si="11"/>
        <v>215436.897</v>
      </c>
      <c r="C83" s="54">
        <v>215436.897</v>
      </c>
      <c r="D83" s="24"/>
      <c r="E83" s="65">
        <f t="shared" si="10"/>
        <v>215436.897</v>
      </c>
      <c r="F83" s="54">
        <v>215436.897</v>
      </c>
      <c r="G83" s="24"/>
      <c r="H83" s="8"/>
      <c r="I83" s="8"/>
      <c r="J83" s="8"/>
      <c r="K83" s="22">
        <f t="shared" si="15"/>
        <v>1</v>
      </c>
      <c r="L83" s="22">
        <f t="shared" si="16"/>
        <v>1</v>
      </c>
      <c r="M83" s="22" t="e">
        <f t="shared" si="17"/>
        <v>#DIV/0!</v>
      </c>
    </row>
    <row r="84" spans="1:13" s="30" customFormat="1" x14ac:dyDescent="0.25">
      <c r="A84" s="7" t="s">
        <v>64</v>
      </c>
      <c r="B84" s="31">
        <f t="shared" si="11"/>
        <v>41746.055950000002</v>
      </c>
      <c r="C84" s="54">
        <v>41746.055950000002</v>
      </c>
      <c r="D84" s="24"/>
      <c r="E84" s="65">
        <f t="shared" si="10"/>
        <v>41746.055950000002</v>
      </c>
      <c r="F84" s="54">
        <v>41746.055950000002</v>
      </c>
      <c r="G84" s="24"/>
      <c r="H84" s="8"/>
      <c r="I84" s="8"/>
      <c r="J84" s="8"/>
      <c r="K84" s="22">
        <f t="shared" si="15"/>
        <v>1</v>
      </c>
      <c r="L84" s="22">
        <f t="shared" si="16"/>
        <v>1</v>
      </c>
      <c r="M84" s="22" t="e">
        <f t="shared" si="17"/>
        <v>#DIV/0!</v>
      </c>
    </row>
    <row r="85" spans="1:13" s="30" customFormat="1" x14ac:dyDescent="0.25">
      <c r="A85" s="7" t="s">
        <v>65</v>
      </c>
      <c r="B85" s="31">
        <f t="shared" si="11"/>
        <v>7358.05</v>
      </c>
      <c r="C85" s="54">
        <v>7358.05</v>
      </c>
      <c r="D85" s="24"/>
      <c r="E85" s="65">
        <f t="shared" si="10"/>
        <v>7358.05</v>
      </c>
      <c r="F85" s="54">
        <v>7358.05</v>
      </c>
      <c r="G85" s="24"/>
      <c r="H85" s="8"/>
      <c r="I85" s="8"/>
      <c r="J85" s="8"/>
      <c r="K85" s="22">
        <f t="shared" si="15"/>
        <v>1</v>
      </c>
      <c r="L85" s="22">
        <f t="shared" si="16"/>
        <v>1</v>
      </c>
      <c r="M85" s="22" t="e">
        <f t="shared" si="17"/>
        <v>#DIV/0!</v>
      </c>
    </row>
    <row r="86" spans="1:13" s="30" customFormat="1" x14ac:dyDescent="0.25">
      <c r="A86" s="7" t="s">
        <v>66</v>
      </c>
      <c r="B86" s="31">
        <f t="shared" si="11"/>
        <v>22611.899529999999</v>
      </c>
      <c r="C86" s="56">
        <v>22611.899529999999</v>
      </c>
      <c r="D86" s="24"/>
      <c r="E86" s="65">
        <f t="shared" si="10"/>
        <v>22611.899529999999</v>
      </c>
      <c r="F86" s="56">
        <v>22611.899529999999</v>
      </c>
      <c r="G86" s="24"/>
      <c r="H86" s="8"/>
      <c r="I86" s="8"/>
      <c r="J86" s="8"/>
      <c r="K86" s="22">
        <f t="shared" si="15"/>
        <v>1</v>
      </c>
      <c r="L86" s="22">
        <f t="shared" si="16"/>
        <v>1</v>
      </c>
      <c r="M86" s="22" t="e">
        <f t="shared" si="17"/>
        <v>#DIV/0!</v>
      </c>
    </row>
    <row r="87" spans="1:13" s="33" customFormat="1" x14ac:dyDescent="0.25">
      <c r="A87" s="6" t="s">
        <v>67</v>
      </c>
      <c r="B87" s="31">
        <f t="shared" si="11"/>
        <v>43073.464810000005</v>
      </c>
      <c r="C87" s="57">
        <f>C88+C89</f>
        <v>43073.464810000005</v>
      </c>
      <c r="D87" s="57">
        <f t="shared" ref="D87:G87" si="19">D88+D89</f>
        <v>0</v>
      </c>
      <c r="E87" s="65">
        <f t="shared" si="10"/>
        <v>43073.464810000005</v>
      </c>
      <c r="F87" s="57">
        <f t="shared" si="19"/>
        <v>43073.464810000005</v>
      </c>
      <c r="G87" s="57">
        <f t="shared" si="19"/>
        <v>0</v>
      </c>
      <c r="H87" s="58"/>
      <c r="I87" s="58"/>
      <c r="J87" s="58"/>
      <c r="K87" s="22">
        <f t="shared" si="15"/>
        <v>1</v>
      </c>
      <c r="L87" s="22">
        <f t="shared" si="16"/>
        <v>1</v>
      </c>
      <c r="M87" s="22" t="e">
        <f t="shared" si="17"/>
        <v>#DIV/0!</v>
      </c>
    </row>
    <row r="88" spans="1:13" s="30" customFormat="1" x14ac:dyDescent="0.25">
      <c r="A88" s="7" t="s">
        <v>68</v>
      </c>
      <c r="B88" s="31">
        <f t="shared" si="11"/>
        <v>40303.295290000002</v>
      </c>
      <c r="C88" s="56">
        <v>40303.295290000002</v>
      </c>
      <c r="D88" s="24"/>
      <c r="E88" s="65">
        <f t="shared" si="10"/>
        <v>40303.295290000002</v>
      </c>
      <c r="F88" s="56">
        <v>40303.295290000002</v>
      </c>
      <c r="G88" s="24"/>
      <c r="H88" s="8"/>
      <c r="I88" s="8"/>
      <c r="J88" s="8"/>
      <c r="K88" s="22">
        <f t="shared" si="15"/>
        <v>1</v>
      </c>
      <c r="L88" s="22">
        <f t="shared" si="16"/>
        <v>1</v>
      </c>
      <c r="M88" s="22" t="e">
        <f t="shared" si="17"/>
        <v>#DIV/0!</v>
      </c>
    </row>
    <row r="89" spans="1:13" s="30" customFormat="1" x14ac:dyDescent="0.25">
      <c r="A89" s="7" t="s">
        <v>69</v>
      </c>
      <c r="B89" s="31">
        <f t="shared" si="11"/>
        <v>2770.1695199999999</v>
      </c>
      <c r="C89" s="56">
        <v>2770.1695199999999</v>
      </c>
      <c r="D89" s="24"/>
      <c r="E89" s="65">
        <f t="shared" si="10"/>
        <v>2770.1695199999999</v>
      </c>
      <c r="F89" s="56">
        <v>2770.1695199999999</v>
      </c>
      <c r="G89" s="24"/>
      <c r="H89" s="8"/>
      <c r="I89" s="8"/>
      <c r="J89" s="8"/>
      <c r="K89" s="22">
        <f t="shared" si="15"/>
        <v>1</v>
      </c>
      <c r="L89" s="22">
        <f t="shared" si="16"/>
        <v>1</v>
      </c>
      <c r="M89" s="22" t="e">
        <f t="shared" si="17"/>
        <v>#DIV/0!</v>
      </c>
    </row>
    <row r="90" spans="1:13" s="33" customFormat="1" x14ac:dyDescent="0.25">
      <c r="A90" s="6" t="s">
        <v>70</v>
      </c>
      <c r="B90" s="31">
        <f t="shared" si="11"/>
        <v>410</v>
      </c>
      <c r="C90" s="57">
        <f>C91</f>
        <v>410</v>
      </c>
      <c r="D90" s="57">
        <f t="shared" ref="D90:G90" si="20">D91</f>
        <v>0</v>
      </c>
      <c r="E90" s="65">
        <f t="shared" si="10"/>
        <v>410</v>
      </c>
      <c r="F90" s="57">
        <f t="shared" si="20"/>
        <v>410</v>
      </c>
      <c r="G90" s="57">
        <f t="shared" si="20"/>
        <v>0</v>
      </c>
      <c r="H90" s="58"/>
      <c r="I90" s="58"/>
      <c r="J90" s="58"/>
      <c r="K90" s="22">
        <f t="shared" si="15"/>
        <v>1</v>
      </c>
      <c r="L90" s="22">
        <f t="shared" si="16"/>
        <v>1</v>
      </c>
      <c r="M90" s="22" t="e">
        <f t="shared" si="17"/>
        <v>#DIV/0!</v>
      </c>
    </row>
    <row r="91" spans="1:13" s="30" customFormat="1" x14ac:dyDescent="0.25">
      <c r="A91" s="7" t="s">
        <v>71</v>
      </c>
      <c r="B91" s="31">
        <f t="shared" si="11"/>
        <v>410</v>
      </c>
      <c r="C91" s="54">
        <v>410</v>
      </c>
      <c r="D91" s="24"/>
      <c r="E91" s="65">
        <f t="shared" si="10"/>
        <v>410</v>
      </c>
      <c r="F91" s="24">
        <v>410</v>
      </c>
      <c r="G91" s="24"/>
      <c r="H91" s="8"/>
      <c r="I91" s="8"/>
      <c r="J91" s="8"/>
      <c r="K91" s="22">
        <f t="shared" si="15"/>
        <v>1</v>
      </c>
      <c r="L91" s="22">
        <f t="shared" si="16"/>
        <v>1</v>
      </c>
      <c r="M91" s="22" t="e">
        <f t="shared" si="17"/>
        <v>#DIV/0!</v>
      </c>
    </row>
    <row r="92" spans="1:13" s="33" customFormat="1" x14ac:dyDescent="0.25">
      <c r="A92" s="6" t="s">
        <v>72</v>
      </c>
      <c r="B92" s="31">
        <f t="shared" si="11"/>
        <v>89591.815050000005</v>
      </c>
      <c r="C92" s="57">
        <f>C94+C95+C96+C93</f>
        <v>89591.815050000005</v>
      </c>
      <c r="D92" s="57">
        <f>D94+D95+D96+D93</f>
        <v>0</v>
      </c>
      <c r="E92" s="65">
        <f t="shared" si="10"/>
        <v>89591.815050000005</v>
      </c>
      <c r="F92" s="57">
        <f>F94+F95+F96+F93</f>
        <v>89591.815050000005</v>
      </c>
      <c r="G92" s="57">
        <f t="shared" ref="G92:J92" si="21">G94+G95+G96+G93</f>
        <v>0</v>
      </c>
      <c r="H92" s="57">
        <f t="shared" si="21"/>
        <v>0</v>
      </c>
      <c r="I92" s="57">
        <f t="shared" si="21"/>
        <v>0</v>
      </c>
      <c r="J92" s="57">
        <f t="shared" si="21"/>
        <v>0</v>
      </c>
      <c r="K92" s="22">
        <f t="shared" si="15"/>
        <v>1</v>
      </c>
      <c r="L92" s="22">
        <f t="shared" si="16"/>
        <v>1</v>
      </c>
      <c r="M92" s="22" t="e">
        <f t="shared" si="17"/>
        <v>#DIV/0!</v>
      </c>
    </row>
    <row r="93" spans="1:13" s="33" customFormat="1" x14ac:dyDescent="0.25">
      <c r="A93" s="7" t="s">
        <v>120</v>
      </c>
      <c r="B93" s="32">
        <f>C93+D93</f>
        <v>742</v>
      </c>
      <c r="C93" s="24">
        <v>742</v>
      </c>
      <c r="D93" s="57"/>
      <c r="E93" s="65"/>
      <c r="F93" s="24">
        <v>742</v>
      </c>
      <c r="G93" s="57"/>
      <c r="H93" s="58"/>
      <c r="I93" s="58"/>
      <c r="J93" s="58"/>
      <c r="K93" s="22"/>
      <c r="L93" s="22"/>
      <c r="M93" s="22"/>
    </row>
    <row r="94" spans="1:13" s="30" customFormat="1" x14ac:dyDescent="0.25">
      <c r="A94" s="7" t="s">
        <v>73</v>
      </c>
      <c r="B94" s="31">
        <f t="shared" si="11"/>
        <v>11610.683000000001</v>
      </c>
      <c r="C94" s="56">
        <v>11610.683000000001</v>
      </c>
      <c r="D94" s="24"/>
      <c r="E94" s="65">
        <f t="shared" si="10"/>
        <v>11610.683000000001</v>
      </c>
      <c r="F94" s="56">
        <v>11610.683000000001</v>
      </c>
      <c r="G94" s="24"/>
      <c r="H94" s="8"/>
      <c r="I94" s="8"/>
      <c r="J94" s="8"/>
      <c r="K94" s="22">
        <f t="shared" si="15"/>
        <v>1</v>
      </c>
      <c r="L94" s="22">
        <f t="shared" si="16"/>
        <v>1</v>
      </c>
      <c r="M94" s="22" t="e">
        <f t="shared" si="17"/>
        <v>#DIV/0!</v>
      </c>
    </row>
    <row r="95" spans="1:13" s="30" customFormat="1" x14ac:dyDescent="0.25">
      <c r="A95" s="7" t="s">
        <v>74</v>
      </c>
      <c r="B95" s="31">
        <f t="shared" si="11"/>
        <v>71689.133650000003</v>
      </c>
      <c r="C95" s="56">
        <v>71689.133650000003</v>
      </c>
      <c r="D95" s="24"/>
      <c r="E95" s="65">
        <f t="shared" si="10"/>
        <v>71689.133650000003</v>
      </c>
      <c r="F95" s="56">
        <v>71689.133650000003</v>
      </c>
      <c r="G95" s="24"/>
      <c r="H95" s="8"/>
      <c r="I95" s="8"/>
      <c r="J95" s="8"/>
      <c r="K95" s="22">
        <f t="shared" si="15"/>
        <v>1</v>
      </c>
      <c r="L95" s="22">
        <f t="shared" si="16"/>
        <v>1</v>
      </c>
      <c r="M95" s="22" t="e">
        <f t="shared" si="17"/>
        <v>#DIV/0!</v>
      </c>
    </row>
    <row r="96" spans="1:13" s="30" customFormat="1" x14ac:dyDescent="0.25">
      <c r="A96" s="7" t="s">
        <v>75</v>
      </c>
      <c r="B96" s="31">
        <f t="shared" si="11"/>
        <v>5549.9984000000004</v>
      </c>
      <c r="C96" s="56">
        <v>5549.9984000000004</v>
      </c>
      <c r="D96" s="24"/>
      <c r="E96" s="65">
        <f t="shared" si="10"/>
        <v>5549.9984000000004</v>
      </c>
      <c r="F96" s="56">
        <v>5549.9984000000004</v>
      </c>
      <c r="G96" s="24"/>
      <c r="H96" s="8"/>
      <c r="I96" s="8"/>
      <c r="J96" s="8"/>
      <c r="K96" s="22">
        <f t="shared" si="15"/>
        <v>1</v>
      </c>
      <c r="L96" s="22">
        <f t="shared" si="16"/>
        <v>1</v>
      </c>
      <c r="M96" s="22" t="e">
        <f t="shared" si="17"/>
        <v>#DIV/0!</v>
      </c>
    </row>
    <row r="97" spans="1:13" s="33" customFormat="1" x14ac:dyDescent="0.25">
      <c r="A97" s="6" t="s">
        <v>76</v>
      </c>
      <c r="B97" s="31">
        <f t="shared" si="11"/>
        <v>300</v>
      </c>
      <c r="C97" s="57">
        <f>C98</f>
        <v>300</v>
      </c>
      <c r="D97" s="57">
        <f t="shared" ref="D97:G97" si="22">D98</f>
        <v>0</v>
      </c>
      <c r="E97" s="65">
        <f t="shared" si="10"/>
        <v>300</v>
      </c>
      <c r="F97" s="57">
        <f t="shared" si="22"/>
        <v>300</v>
      </c>
      <c r="G97" s="57">
        <f t="shared" si="22"/>
        <v>0</v>
      </c>
      <c r="H97" s="58"/>
      <c r="I97" s="58"/>
      <c r="J97" s="58"/>
      <c r="K97" s="22">
        <f t="shared" si="15"/>
        <v>1</v>
      </c>
      <c r="L97" s="22">
        <f t="shared" si="16"/>
        <v>1</v>
      </c>
      <c r="M97" s="22" t="e">
        <f t="shared" si="17"/>
        <v>#DIV/0!</v>
      </c>
    </row>
    <row r="98" spans="1:13" s="30" customFormat="1" x14ac:dyDescent="0.25">
      <c r="A98" s="7" t="s">
        <v>77</v>
      </c>
      <c r="B98" s="31">
        <f t="shared" si="11"/>
        <v>300</v>
      </c>
      <c r="C98" s="24">
        <v>300</v>
      </c>
      <c r="D98" s="24"/>
      <c r="E98" s="65">
        <f t="shared" si="10"/>
        <v>300</v>
      </c>
      <c r="F98" s="24">
        <v>300</v>
      </c>
      <c r="G98" s="24"/>
      <c r="H98" s="8"/>
      <c r="I98" s="8"/>
      <c r="J98" s="8"/>
      <c r="K98" s="22">
        <f t="shared" si="15"/>
        <v>1</v>
      </c>
      <c r="L98" s="22">
        <f t="shared" si="16"/>
        <v>1</v>
      </c>
      <c r="M98" s="22" t="e">
        <f t="shared" si="17"/>
        <v>#DIV/0!</v>
      </c>
    </row>
    <row r="99" spans="1:13" s="33" customFormat="1" x14ac:dyDescent="0.25">
      <c r="A99" s="6" t="s">
        <v>78</v>
      </c>
      <c r="B99" s="31">
        <f t="shared" si="11"/>
        <v>70</v>
      </c>
      <c r="C99" s="57">
        <f>C100+C101</f>
        <v>70</v>
      </c>
      <c r="D99" s="57">
        <f t="shared" ref="D99:G99" si="23">D100+D101</f>
        <v>0</v>
      </c>
      <c r="E99" s="65">
        <f t="shared" si="10"/>
        <v>70</v>
      </c>
      <c r="F99" s="57">
        <f t="shared" si="23"/>
        <v>70</v>
      </c>
      <c r="G99" s="57">
        <f t="shared" si="23"/>
        <v>0</v>
      </c>
      <c r="H99" s="58"/>
      <c r="I99" s="58"/>
      <c r="J99" s="58"/>
      <c r="K99" s="22">
        <f t="shared" si="15"/>
        <v>1</v>
      </c>
      <c r="L99" s="22">
        <f t="shared" si="16"/>
        <v>1</v>
      </c>
      <c r="M99" s="22" t="e">
        <f t="shared" si="17"/>
        <v>#DIV/0!</v>
      </c>
    </row>
    <row r="100" spans="1:13" s="30" customFormat="1" x14ac:dyDescent="0.25">
      <c r="A100" s="7" t="s">
        <v>79</v>
      </c>
      <c r="B100" s="31">
        <f t="shared" si="11"/>
        <v>70</v>
      </c>
      <c r="C100" s="24">
        <v>70</v>
      </c>
      <c r="D100" s="24"/>
      <c r="E100" s="65">
        <f t="shared" si="10"/>
        <v>70</v>
      </c>
      <c r="F100" s="24">
        <v>70</v>
      </c>
      <c r="G100" s="24"/>
      <c r="H100" s="8"/>
      <c r="I100" s="8"/>
      <c r="J100" s="8"/>
      <c r="K100" s="22">
        <f t="shared" si="15"/>
        <v>1</v>
      </c>
      <c r="L100" s="22">
        <f t="shared" si="16"/>
        <v>1</v>
      </c>
      <c r="M100" s="22" t="e">
        <f t="shared" si="17"/>
        <v>#DIV/0!</v>
      </c>
    </row>
    <row r="101" spans="1:13" s="30" customFormat="1" x14ac:dyDescent="0.25">
      <c r="A101" s="7" t="s">
        <v>80</v>
      </c>
      <c r="B101" s="31">
        <f t="shared" si="11"/>
        <v>0</v>
      </c>
      <c r="C101" s="24"/>
      <c r="D101" s="24"/>
      <c r="E101" s="65">
        <f t="shared" si="10"/>
        <v>0</v>
      </c>
      <c r="F101" s="24"/>
      <c r="G101" s="24"/>
      <c r="H101" s="8"/>
      <c r="I101" s="8"/>
      <c r="J101" s="8"/>
      <c r="K101" s="22" t="e">
        <f t="shared" si="15"/>
        <v>#DIV/0!</v>
      </c>
      <c r="L101" s="22" t="e">
        <f t="shared" si="16"/>
        <v>#DIV/0!</v>
      </c>
      <c r="M101" s="22" t="e">
        <f t="shared" si="17"/>
        <v>#DIV/0!</v>
      </c>
    </row>
    <row r="102" spans="1:13" s="33" customFormat="1" ht="33" customHeight="1" x14ac:dyDescent="0.25">
      <c r="A102" s="6" t="s">
        <v>81</v>
      </c>
      <c r="B102" s="31">
        <f t="shared" si="11"/>
        <v>0</v>
      </c>
      <c r="C102" s="57">
        <f>C103</f>
        <v>0</v>
      </c>
      <c r="D102" s="57">
        <f t="shared" ref="D102:G102" si="24">D103</f>
        <v>0</v>
      </c>
      <c r="E102" s="65">
        <f t="shared" si="10"/>
        <v>0</v>
      </c>
      <c r="F102" s="57">
        <f t="shared" si="24"/>
        <v>0</v>
      </c>
      <c r="G102" s="57">
        <f t="shared" si="24"/>
        <v>0</v>
      </c>
      <c r="H102" s="58"/>
      <c r="I102" s="58"/>
      <c r="J102" s="58"/>
      <c r="K102" s="22" t="e">
        <f t="shared" si="15"/>
        <v>#DIV/0!</v>
      </c>
      <c r="L102" s="22" t="e">
        <f t="shared" si="16"/>
        <v>#DIV/0!</v>
      </c>
      <c r="M102" s="22" t="e">
        <f t="shared" si="17"/>
        <v>#DIV/0!</v>
      </c>
    </row>
    <row r="103" spans="1:13" s="30" customFormat="1" ht="19.5" customHeight="1" x14ac:dyDescent="0.25">
      <c r="A103" s="7" t="s">
        <v>82</v>
      </c>
      <c r="B103" s="31">
        <f t="shared" si="11"/>
        <v>0</v>
      </c>
      <c r="C103" s="24">
        <v>0</v>
      </c>
      <c r="D103" s="24"/>
      <c r="E103" s="65">
        <f t="shared" si="10"/>
        <v>0</v>
      </c>
      <c r="F103" s="24">
        <v>0</v>
      </c>
      <c r="G103" s="24"/>
      <c r="H103" s="8"/>
      <c r="I103" s="8"/>
      <c r="J103" s="8"/>
      <c r="K103" s="22" t="e">
        <f t="shared" si="15"/>
        <v>#DIV/0!</v>
      </c>
      <c r="L103" s="22" t="e">
        <f t="shared" si="16"/>
        <v>#DIV/0!</v>
      </c>
      <c r="M103" s="22" t="e">
        <f t="shared" si="17"/>
        <v>#DIV/0!</v>
      </c>
    </row>
    <row r="104" spans="1:13" s="33" customFormat="1" ht="47.25" x14ac:dyDescent="0.25">
      <c r="A104" s="6" t="s">
        <v>83</v>
      </c>
      <c r="B104" s="31">
        <f t="shared" si="11"/>
        <v>12961.27426</v>
      </c>
      <c r="C104" s="57">
        <f>C105+C106</f>
        <v>10612.27426</v>
      </c>
      <c r="D104" s="57">
        <f t="shared" ref="D104:G104" si="25">D105+D106</f>
        <v>2349</v>
      </c>
      <c r="E104" s="65">
        <f t="shared" si="10"/>
        <v>12961.27426</v>
      </c>
      <c r="F104" s="57">
        <f t="shared" si="25"/>
        <v>10612.27426</v>
      </c>
      <c r="G104" s="57">
        <f t="shared" si="25"/>
        <v>2349</v>
      </c>
      <c r="H104" s="58"/>
      <c r="I104" s="58"/>
      <c r="J104" s="58"/>
      <c r="K104" s="22">
        <f t="shared" si="15"/>
        <v>1</v>
      </c>
      <c r="L104" s="22">
        <f t="shared" si="16"/>
        <v>1</v>
      </c>
      <c r="M104" s="22">
        <f t="shared" si="17"/>
        <v>1</v>
      </c>
    </row>
    <row r="105" spans="1:13" s="30" customFormat="1" ht="35.25" customHeight="1" x14ac:dyDescent="0.25">
      <c r="A105" s="7" t="s">
        <v>84</v>
      </c>
      <c r="B105" s="31">
        <f t="shared" si="11"/>
        <v>9590.2592600000007</v>
      </c>
      <c r="C105" s="56">
        <v>9590.2592600000007</v>
      </c>
      <c r="D105" s="24"/>
      <c r="E105" s="65">
        <f t="shared" si="10"/>
        <v>9590.2592600000007</v>
      </c>
      <c r="F105" s="56">
        <v>9590.2592600000007</v>
      </c>
      <c r="G105" s="24"/>
      <c r="H105" s="8"/>
      <c r="I105" s="8"/>
      <c r="J105" s="8"/>
      <c r="K105" s="22">
        <f t="shared" si="15"/>
        <v>1</v>
      </c>
      <c r="L105" s="22">
        <f t="shared" si="16"/>
        <v>1</v>
      </c>
      <c r="M105" s="22" t="e">
        <f t="shared" si="17"/>
        <v>#DIV/0!</v>
      </c>
    </row>
    <row r="106" spans="1:13" s="30" customFormat="1" x14ac:dyDescent="0.25">
      <c r="A106" s="7" t="s">
        <v>98</v>
      </c>
      <c r="B106" s="31">
        <f t="shared" si="11"/>
        <v>3371.0149999999999</v>
      </c>
      <c r="C106" s="56">
        <v>1022.015</v>
      </c>
      <c r="D106" s="54">
        <v>2349</v>
      </c>
      <c r="E106" s="65">
        <f t="shared" si="10"/>
        <v>3371.0149999999999</v>
      </c>
      <c r="F106" s="56">
        <v>1022.015</v>
      </c>
      <c r="G106" s="54">
        <v>2349</v>
      </c>
      <c r="H106" s="8"/>
      <c r="I106" s="8"/>
      <c r="J106" s="8"/>
      <c r="K106" s="22">
        <f t="shared" si="15"/>
        <v>1</v>
      </c>
      <c r="L106" s="22">
        <f t="shared" si="16"/>
        <v>1</v>
      </c>
      <c r="M106" s="22">
        <f t="shared" si="17"/>
        <v>1</v>
      </c>
    </row>
    <row r="107" spans="1:13" s="30" customFormat="1" x14ac:dyDescent="0.25">
      <c r="A107" s="7"/>
      <c r="B107" s="31">
        <f t="shared" si="11"/>
        <v>0</v>
      </c>
      <c r="C107" s="24"/>
      <c r="D107" s="24"/>
      <c r="E107" s="65">
        <f t="shared" si="10"/>
        <v>0</v>
      </c>
      <c r="F107" s="24"/>
      <c r="G107" s="24"/>
      <c r="H107" s="8"/>
      <c r="I107" s="8"/>
      <c r="J107" s="8"/>
      <c r="K107" s="22" t="e">
        <f t="shared" si="15"/>
        <v>#DIV/0!</v>
      </c>
      <c r="L107" s="22" t="e">
        <f t="shared" si="16"/>
        <v>#DIV/0!</v>
      </c>
      <c r="M107" s="22" t="e">
        <f t="shared" si="17"/>
        <v>#DIV/0!</v>
      </c>
    </row>
    <row r="108" spans="1:13" s="40" customFormat="1" x14ac:dyDescent="0.25">
      <c r="A108" s="6" t="s">
        <v>85</v>
      </c>
      <c r="B108" s="31">
        <f t="shared" si="11"/>
        <v>647594.1857899999</v>
      </c>
      <c r="C108" s="57">
        <f>C56+C65+C67+C71+C75+C79+C81+C87+C90+C92+C97+C99+C102+C104</f>
        <v>633151.51512999996</v>
      </c>
      <c r="D108" s="57">
        <f t="shared" ref="D108:G108" si="26">D56+D65+D67+D71+D75+D81+D87+D90+D92+D97+D99+D102+D104</f>
        <v>14442.67066</v>
      </c>
      <c r="E108" s="65">
        <f t="shared" si="10"/>
        <v>647594.1857899999</v>
      </c>
      <c r="F108" s="57">
        <f>F56+F65+F67+F71+F75+F79+F81+F87+F90+F92+F97+F99+F102+F104</f>
        <v>633151.51512999996</v>
      </c>
      <c r="G108" s="57">
        <f t="shared" si="26"/>
        <v>14442.67066</v>
      </c>
      <c r="H108" s="58"/>
      <c r="I108" s="58"/>
      <c r="J108" s="58"/>
      <c r="K108" s="22">
        <f t="shared" si="15"/>
        <v>1</v>
      </c>
      <c r="L108" s="22">
        <f t="shared" si="16"/>
        <v>1</v>
      </c>
      <c r="M108" s="22">
        <f t="shared" si="17"/>
        <v>1</v>
      </c>
    </row>
    <row r="109" spans="1:13" s="30" customFormat="1" x14ac:dyDescent="0.2">
      <c r="A109" s="7"/>
      <c r="B109" s="31">
        <f t="shared" si="11"/>
        <v>0</v>
      </c>
      <c r="C109" s="24"/>
      <c r="D109" s="24"/>
      <c r="E109" s="57"/>
      <c r="F109" s="24"/>
      <c r="G109" s="24"/>
      <c r="H109" s="66"/>
      <c r="I109" s="66"/>
      <c r="J109" s="66"/>
      <c r="K109" s="22" t="e">
        <f t="shared" si="15"/>
        <v>#DIV/0!</v>
      </c>
      <c r="L109" s="22" t="e">
        <f t="shared" si="16"/>
        <v>#DIV/0!</v>
      </c>
      <c r="M109" s="22" t="e">
        <f t="shared" si="17"/>
        <v>#DIV/0!</v>
      </c>
    </row>
    <row r="110" spans="1:13" s="41" customFormat="1" x14ac:dyDescent="0.2">
      <c r="A110" s="63" t="s">
        <v>86</v>
      </c>
      <c r="B110" s="31">
        <f t="shared" si="11"/>
        <v>-10670.605269999949</v>
      </c>
      <c r="C110" s="64">
        <f>C54-C108</f>
        <v>-10584.80886999995</v>
      </c>
      <c r="D110" s="64">
        <f t="shared" ref="D110:G110" si="27">D54-D108</f>
        <v>-85.796399999999267</v>
      </c>
      <c r="E110" s="64">
        <f t="shared" si="27"/>
        <v>-8224.6052699999418</v>
      </c>
      <c r="F110" s="64">
        <f t="shared" si="27"/>
        <v>-8156.8088699999498</v>
      </c>
      <c r="G110" s="64">
        <f t="shared" si="27"/>
        <v>-67.796399999999267</v>
      </c>
      <c r="H110" s="67"/>
      <c r="I110" s="67"/>
      <c r="J110" s="67"/>
      <c r="K110" s="22">
        <f t="shared" si="15"/>
        <v>0.77077214102588398</v>
      </c>
      <c r="L110" s="22">
        <f t="shared" si="16"/>
        <v>0.77061465825031839</v>
      </c>
      <c r="M110" s="22">
        <f t="shared" si="17"/>
        <v>0.79020098745401723</v>
      </c>
    </row>
    <row r="111" spans="1:13" s="33" customFormat="1" x14ac:dyDescent="0.2">
      <c r="A111" s="6"/>
      <c r="B111" s="31">
        <f t="shared" si="11"/>
        <v>0</v>
      </c>
      <c r="C111" s="24"/>
      <c r="D111" s="24"/>
      <c r="E111" s="57"/>
      <c r="F111" s="24"/>
      <c r="G111" s="24"/>
      <c r="H111" s="8"/>
      <c r="I111" s="8"/>
      <c r="J111" s="8"/>
      <c r="K111" s="22" t="e">
        <f t="shared" si="15"/>
        <v>#DIV/0!</v>
      </c>
      <c r="L111" s="22" t="e">
        <f t="shared" si="16"/>
        <v>#DIV/0!</v>
      </c>
      <c r="M111" s="22" t="e">
        <f t="shared" si="17"/>
        <v>#DIV/0!</v>
      </c>
    </row>
    <row r="112" spans="1:13" s="33" customFormat="1" ht="31.5" x14ac:dyDescent="0.25">
      <c r="A112" s="6" t="s">
        <v>87</v>
      </c>
      <c r="B112" s="31">
        <f t="shared" si="11"/>
        <v>10670.60527</v>
      </c>
      <c r="C112" s="56">
        <v>10584.808870000001</v>
      </c>
      <c r="D112" s="56">
        <v>85.796400000000006</v>
      </c>
      <c r="E112" s="57"/>
      <c r="F112" s="57"/>
      <c r="G112" s="57"/>
      <c r="H112" s="58"/>
      <c r="I112" s="58"/>
      <c r="J112" s="58"/>
      <c r="K112" s="22">
        <f t="shared" si="15"/>
        <v>0</v>
      </c>
      <c r="L112" s="22">
        <f t="shared" si="16"/>
        <v>0</v>
      </c>
      <c r="M112" s="22">
        <f t="shared" si="17"/>
        <v>0</v>
      </c>
    </row>
    <row r="113" spans="1:13" s="33" customFormat="1" x14ac:dyDescent="0.2">
      <c r="A113" s="6" t="s">
        <v>88</v>
      </c>
      <c r="B113" s="31">
        <f t="shared" si="11"/>
        <v>0</v>
      </c>
      <c r="C113" s="57"/>
      <c r="D113" s="57"/>
      <c r="E113" s="57"/>
      <c r="F113" s="57"/>
      <c r="G113" s="57"/>
      <c r="H113" s="58"/>
      <c r="I113" s="58"/>
      <c r="J113" s="58"/>
      <c r="K113" s="22" t="e">
        <f t="shared" si="15"/>
        <v>#DIV/0!</v>
      </c>
      <c r="L113" s="22" t="e">
        <f t="shared" si="16"/>
        <v>#DIV/0!</v>
      </c>
      <c r="M113" s="22" t="e">
        <f t="shared" si="17"/>
        <v>#DIV/0!</v>
      </c>
    </row>
    <row r="114" spans="1:13" s="33" customFormat="1" x14ac:dyDescent="0.2">
      <c r="A114" s="6" t="s">
        <v>89</v>
      </c>
      <c r="B114" s="31">
        <f t="shared" si="11"/>
        <v>0</v>
      </c>
      <c r="C114" s="57"/>
      <c r="D114" s="57"/>
      <c r="E114" s="57"/>
      <c r="F114" s="57"/>
      <c r="G114" s="57"/>
      <c r="H114" s="58"/>
      <c r="I114" s="58"/>
      <c r="J114" s="58"/>
      <c r="K114" s="22" t="e">
        <f t="shared" si="15"/>
        <v>#DIV/0!</v>
      </c>
      <c r="L114" s="22" t="e">
        <f t="shared" si="16"/>
        <v>#DIV/0!</v>
      </c>
      <c r="M114" s="22" t="e">
        <f t="shared" si="17"/>
        <v>#DIV/0!</v>
      </c>
    </row>
    <row r="115" spans="1:13" s="30" customFormat="1" ht="31.5" x14ac:dyDescent="0.2">
      <c r="A115" s="7" t="s">
        <v>90</v>
      </c>
      <c r="B115" s="31">
        <f t="shared" si="11"/>
        <v>0</v>
      </c>
      <c r="C115" s="24"/>
      <c r="D115" s="24"/>
      <c r="E115" s="57"/>
      <c r="F115" s="24"/>
      <c r="G115" s="24"/>
      <c r="H115" s="68"/>
      <c r="I115" s="68"/>
      <c r="J115" s="68"/>
      <c r="K115" s="22" t="e">
        <f t="shared" si="15"/>
        <v>#DIV/0!</v>
      </c>
      <c r="L115" s="22" t="e">
        <f t="shared" si="16"/>
        <v>#DIV/0!</v>
      </c>
      <c r="M115" s="22" t="e">
        <f t="shared" si="17"/>
        <v>#DIV/0!</v>
      </c>
    </row>
    <row r="116" spans="1:13" s="30" customFormat="1" ht="31.5" x14ac:dyDescent="0.2">
      <c r="A116" s="7" t="s">
        <v>91</v>
      </c>
      <c r="B116" s="31">
        <f t="shared" si="11"/>
        <v>0</v>
      </c>
      <c r="C116" s="24"/>
      <c r="D116" s="24"/>
      <c r="E116" s="57"/>
      <c r="F116" s="24"/>
      <c r="G116" s="24"/>
      <c r="H116" s="8"/>
      <c r="I116" s="8"/>
      <c r="J116" s="8"/>
      <c r="K116" s="22" t="e">
        <f t="shared" si="15"/>
        <v>#DIV/0!</v>
      </c>
      <c r="L116" s="22" t="e">
        <f t="shared" si="16"/>
        <v>#DIV/0!</v>
      </c>
      <c r="M116" s="22" t="e">
        <f t="shared" si="17"/>
        <v>#DIV/0!</v>
      </c>
    </row>
    <row r="117" spans="1:13" s="33" customFormat="1" ht="31.5" x14ac:dyDescent="0.2">
      <c r="A117" s="6" t="s">
        <v>92</v>
      </c>
      <c r="B117" s="31">
        <f t="shared" si="11"/>
        <v>0</v>
      </c>
      <c r="C117" s="57">
        <f>C118+C119</f>
        <v>0</v>
      </c>
      <c r="D117" s="57">
        <f t="shared" ref="D117:G117" si="28">D118+D119</f>
        <v>0</v>
      </c>
      <c r="E117" s="57">
        <f t="shared" si="28"/>
        <v>0</v>
      </c>
      <c r="F117" s="57">
        <f t="shared" si="28"/>
        <v>0</v>
      </c>
      <c r="G117" s="57">
        <f t="shared" si="28"/>
        <v>0</v>
      </c>
      <c r="H117" s="58"/>
      <c r="I117" s="58"/>
      <c r="J117" s="58"/>
      <c r="K117" s="22" t="e">
        <f t="shared" si="15"/>
        <v>#DIV/0!</v>
      </c>
      <c r="L117" s="22" t="e">
        <f t="shared" si="16"/>
        <v>#DIV/0!</v>
      </c>
      <c r="M117" s="22" t="e">
        <f t="shared" si="17"/>
        <v>#DIV/0!</v>
      </c>
    </row>
    <row r="118" spans="1:13" s="33" customFormat="1" ht="32.25" customHeight="1" x14ac:dyDescent="0.2">
      <c r="A118" s="7" t="s">
        <v>93</v>
      </c>
      <c r="B118" s="31">
        <f t="shared" si="11"/>
        <v>1082</v>
      </c>
      <c r="C118" s="24">
        <v>1082</v>
      </c>
      <c r="D118" s="24"/>
      <c r="E118" s="57"/>
      <c r="F118" s="24"/>
      <c r="G118" s="24"/>
      <c r="H118" s="8"/>
      <c r="I118" s="8"/>
      <c r="J118" s="8"/>
      <c r="K118" s="22">
        <f t="shared" si="15"/>
        <v>0</v>
      </c>
      <c r="L118" s="22">
        <f t="shared" si="16"/>
        <v>0</v>
      </c>
      <c r="M118" s="22" t="e">
        <f t="shared" si="17"/>
        <v>#DIV/0!</v>
      </c>
    </row>
    <row r="119" spans="1:13" s="30" customFormat="1" ht="48.75" customHeight="1" x14ac:dyDescent="0.2">
      <c r="A119" s="7" t="s">
        <v>94</v>
      </c>
      <c r="B119" s="31">
        <f t="shared" si="11"/>
        <v>-1082</v>
      </c>
      <c r="C119" s="24">
        <v>-1082</v>
      </c>
      <c r="D119" s="24"/>
      <c r="E119" s="57"/>
      <c r="F119" s="24"/>
      <c r="G119" s="24"/>
      <c r="H119" s="8"/>
      <c r="I119" s="8"/>
      <c r="J119" s="8"/>
      <c r="K119" s="22">
        <f t="shared" si="15"/>
        <v>0</v>
      </c>
      <c r="L119" s="22">
        <f t="shared" si="16"/>
        <v>0</v>
      </c>
      <c r="M119" s="22" t="e">
        <f t="shared" si="17"/>
        <v>#DIV/0!</v>
      </c>
    </row>
    <row r="120" spans="1:13" s="33" customFormat="1" ht="33" customHeight="1" x14ac:dyDescent="0.2">
      <c r="A120" s="6" t="s">
        <v>95</v>
      </c>
      <c r="B120" s="31">
        <f t="shared" si="11"/>
        <v>0</v>
      </c>
      <c r="C120" s="57"/>
      <c r="D120" s="57"/>
      <c r="E120" s="57"/>
      <c r="F120" s="57"/>
      <c r="G120" s="57"/>
      <c r="H120" s="58"/>
      <c r="I120" s="58"/>
      <c r="J120" s="58"/>
      <c r="K120" s="22" t="e">
        <f t="shared" si="15"/>
        <v>#DIV/0!</v>
      </c>
      <c r="L120" s="22" t="e">
        <f t="shared" si="16"/>
        <v>#DIV/0!</v>
      </c>
      <c r="M120" s="22" t="e">
        <f t="shared" si="17"/>
        <v>#DIV/0!</v>
      </c>
    </row>
    <row r="121" spans="1:13" s="30" customFormat="1" ht="52.5" customHeight="1" x14ac:dyDescent="0.2">
      <c r="A121" s="7" t="s">
        <v>99</v>
      </c>
      <c r="B121" s="31">
        <f t="shared" si="11"/>
        <v>0</v>
      </c>
      <c r="C121" s="57"/>
      <c r="D121" s="24"/>
      <c r="E121" s="57"/>
      <c r="F121" s="57"/>
      <c r="G121" s="24"/>
      <c r="H121" s="8"/>
      <c r="I121" s="8"/>
      <c r="J121" s="8"/>
      <c r="K121" s="22" t="e">
        <f t="shared" si="15"/>
        <v>#DIV/0!</v>
      </c>
      <c r="L121" s="22" t="e">
        <f t="shared" si="16"/>
        <v>#DIV/0!</v>
      </c>
      <c r="M121" s="22" t="e">
        <f t="shared" si="17"/>
        <v>#DIV/0!</v>
      </c>
    </row>
    <row r="122" spans="1:13" s="30" customFormat="1" ht="51" customHeight="1" x14ac:dyDescent="0.2">
      <c r="A122" s="7" t="s">
        <v>100</v>
      </c>
      <c r="B122" s="31">
        <f t="shared" si="11"/>
        <v>0</v>
      </c>
      <c r="C122" s="57"/>
      <c r="D122" s="24"/>
      <c r="E122" s="57"/>
      <c r="F122" s="57"/>
      <c r="G122" s="24"/>
      <c r="H122" s="8"/>
      <c r="I122" s="8"/>
      <c r="J122" s="8"/>
      <c r="K122" s="22" t="e">
        <f t="shared" si="15"/>
        <v>#DIV/0!</v>
      </c>
      <c r="L122" s="22" t="e">
        <f t="shared" si="16"/>
        <v>#DIV/0!</v>
      </c>
      <c r="M122" s="22" t="e">
        <f t="shared" si="17"/>
        <v>#DIV/0!</v>
      </c>
    </row>
    <row r="123" spans="1:13" s="33" customFormat="1" x14ac:dyDescent="0.2">
      <c r="A123" s="6" t="s">
        <v>96</v>
      </c>
      <c r="B123" s="31">
        <f t="shared" si="11"/>
        <v>0</v>
      </c>
      <c r="C123" s="57"/>
      <c r="D123" s="57"/>
      <c r="E123" s="57"/>
      <c r="F123" s="57"/>
      <c r="G123" s="57"/>
      <c r="H123" s="58"/>
      <c r="I123" s="58"/>
      <c r="J123" s="58"/>
      <c r="K123" s="22"/>
      <c r="L123" s="22"/>
      <c r="M123" s="22"/>
    </row>
    <row r="124" spans="1:13" s="30" customFormat="1" x14ac:dyDescent="0.2">
      <c r="A124" s="42"/>
      <c r="E124" s="39"/>
      <c r="F124" s="39"/>
      <c r="G124" s="39"/>
      <c r="K124" s="43"/>
      <c r="L124" s="43"/>
      <c r="M124" s="43"/>
    </row>
    <row r="125" spans="1:13" x14ac:dyDescent="0.2">
      <c r="B125" s="24"/>
      <c r="C125" s="24"/>
      <c r="D125" s="24"/>
    </row>
    <row r="126" spans="1:13" x14ac:dyDescent="0.2">
      <c r="B126" s="24"/>
      <c r="C126" s="24"/>
      <c r="D126" s="24"/>
      <c r="E126" s="24"/>
      <c r="F126" s="24"/>
      <c r="G126" s="24"/>
      <c r="H126" s="24"/>
      <c r="I126" s="24"/>
      <c r="J126" s="24"/>
    </row>
  </sheetData>
  <mergeCells count="6">
    <mergeCell ref="A2:M2"/>
    <mergeCell ref="A5:A6"/>
    <mergeCell ref="B5:D5"/>
    <mergeCell ref="E5:G5"/>
    <mergeCell ref="H5:J5"/>
    <mergeCell ref="K5:M5"/>
  </mergeCells>
  <pageMargins left="0.11811023622047245" right="3.937007874015748E-2" top="0.43307086614173229" bottom="0.19685039370078741" header="0.31496062992125984" footer="0.31496062992125984"/>
  <pageSetup scale="55" fitToHeight="0" orientation="landscape" r:id="rId1"/>
  <headerFooter differentFirst="1" alignWithMargins="0">
    <oddHeader>&amp;R&amp;P</oddHeader>
  </headerFooter>
  <ignoredErrors>
    <ignoredError sqref="K13:M13 K16:M16 K14:L15 K19:M19 K17:L17 K22:M22 K20:L20 K29:M29 K23 M23 K24:L24 K25:K27 M25:M27 K28:L28 K38:M38 K30:L34 K35:K36 M35:M36 K37:L37 K43:M75 K39:L40 K41 M41 K94:M122 L77:M77 K78:M78 K81:M92" evalError="1"/>
    <ignoredError sqref="E10 E12:E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1</cp:lastModifiedBy>
  <cp:lastPrinted>2022-11-01T15:36:56Z</cp:lastPrinted>
  <dcterms:created xsi:type="dcterms:W3CDTF">2018-10-31T12:10:33Z</dcterms:created>
  <dcterms:modified xsi:type="dcterms:W3CDTF">2023-11-13T12:14:48Z</dcterms:modified>
</cp:coreProperties>
</file>