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/>
  </bookViews>
  <sheets>
    <sheet name="приложение 4" sheetId="1" r:id="rId1"/>
  </sheets>
  <definedNames>
    <definedName name="_xlnm.Print_Titles" localSheetId="0">'приложение 4'!$11:$12</definedName>
    <definedName name="_xlnm.Print_Area" localSheetId="0">'приложение 4'!$A$1:$E$97</definedName>
  </definedNames>
  <calcPr calcId="144525" iterate="1"/>
</workbook>
</file>

<file path=xl/calcChain.xml><?xml version="1.0" encoding="utf-8"?>
<calcChain xmlns="http://schemas.openxmlformats.org/spreadsheetml/2006/main">
  <c r="E43" i="1" l="1"/>
  <c r="D47" i="1"/>
  <c r="E77" i="1" l="1"/>
  <c r="E76" i="1"/>
  <c r="D83" i="1"/>
  <c r="D90" i="1"/>
  <c r="C90" i="1"/>
  <c r="E94" i="1"/>
  <c r="E87" i="1"/>
  <c r="E82" i="1"/>
  <c r="E60" i="1"/>
  <c r="D13" i="1"/>
  <c r="C13" i="1"/>
  <c r="D36" i="1"/>
  <c r="E36" i="1"/>
  <c r="C36" i="1"/>
  <c r="E37" i="1"/>
  <c r="E35" i="1"/>
  <c r="E18" i="1"/>
  <c r="E16" i="1"/>
  <c r="D44" i="1" l="1"/>
  <c r="F16" i="1"/>
  <c r="F15" i="1"/>
  <c r="D30" i="1" l="1"/>
  <c r="E14" i="1"/>
  <c r="E13" i="1" s="1"/>
  <c r="E26" i="1"/>
  <c r="E39" i="1"/>
  <c r="E31" i="1"/>
  <c r="E29" i="1"/>
  <c r="E28" i="1"/>
  <c r="E25" i="1"/>
  <c r="E23" i="1"/>
  <c r="E22" i="1"/>
  <c r="E95" i="1"/>
  <c r="E92" i="1"/>
  <c r="E89" i="1"/>
  <c r="E78" i="1"/>
  <c r="E67" i="1"/>
  <c r="E84" i="1"/>
  <c r="E83" i="1"/>
  <c r="E54" i="1"/>
  <c r="E52" i="1"/>
  <c r="C57" i="1"/>
  <c r="E64" i="1"/>
  <c r="C44" i="1" l="1"/>
  <c r="E63" i="1" l="1"/>
  <c r="E73" i="1"/>
  <c r="E69" i="1" l="1"/>
  <c r="E80" i="1" l="1"/>
  <c r="E51" i="1"/>
  <c r="E46" i="1"/>
  <c r="E86" i="1" l="1"/>
  <c r="E48" i="1"/>
  <c r="E62" i="1" l="1"/>
  <c r="E61" i="1" l="1"/>
  <c r="E57" i="1" s="1"/>
  <c r="E75" i="1"/>
  <c r="E21" i="1"/>
  <c r="D38" i="1" l="1"/>
  <c r="D49" i="1"/>
  <c r="D50" i="1"/>
  <c r="D59" i="1"/>
  <c r="D66" i="1"/>
  <c r="D70" i="1"/>
  <c r="D71" i="1"/>
  <c r="D72" i="1"/>
  <c r="D79" i="1"/>
  <c r="D81" i="1"/>
  <c r="D85" i="1"/>
  <c r="D88" i="1"/>
  <c r="D68" i="1" l="1"/>
  <c r="D65" i="1" s="1"/>
  <c r="C68" i="1"/>
  <c r="C65" i="1" s="1"/>
  <c r="C47" i="1"/>
  <c r="C40" i="1"/>
  <c r="C33" i="1"/>
  <c r="C30" i="1"/>
  <c r="C27" i="1"/>
  <c r="C24" i="1"/>
  <c r="C20" i="1"/>
  <c r="C15" i="1"/>
  <c r="C43" i="1" l="1"/>
  <c r="C42" i="1" s="1"/>
  <c r="C96" i="1" l="1"/>
  <c r="D58" i="1"/>
  <c r="D57" i="1" s="1"/>
  <c r="D43" i="1" s="1"/>
  <c r="D42" i="1" s="1"/>
  <c r="D33" i="1"/>
  <c r="D27" i="1"/>
  <c r="D24" i="1"/>
  <c r="D20" i="1"/>
  <c r="E20" i="1" l="1"/>
  <c r="E40" i="1" l="1"/>
  <c r="D40" i="1" s="1"/>
  <c r="E33" i="1"/>
  <c r="E30" i="1"/>
  <c r="E27" i="1"/>
  <c r="E24" i="1"/>
  <c r="E68" i="1" l="1"/>
  <c r="E65" i="1" s="1"/>
  <c r="D45" i="1"/>
  <c r="E44" i="1"/>
  <c r="E53" i="1"/>
  <c r="E55" i="1"/>
  <c r="E56" i="1"/>
  <c r="E47" i="1" s="1"/>
  <c r="E91" i="1"/>
  <c r="E93" i="1"/>
  <c r="E90" i="1" s="1"/>
  <c r="E42" i="1" l="1"/>
  <c r="E15" i="1" l="1"/>
  <c r="E96" i="1" s="1"/>
  <c r="D17" i="1"/>
  <c r="D15" i="1" s="1"/>
  <c r="D19" i="1"/>
  <c r="D96" i="1" l="1"/>
  <c r="F14" i="1"/>
  <c r="F17" i="1" s="1"/>
  <c r="F18" i="1" l="1"/>
</calcChain>
</file>

<file path=xl/sharedStrings.xml><?xml version="1.0" encoding="utf-8"?>
<sst xmlns="http://schemas.openxmlformats.org/spreadsheetml/2006/main" count="181" uniqueCount="160">
  <si>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</si>
  <si>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</si>
  <si>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</si>
  <si>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</si>
  <si>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</si>
  <si>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</si>
  <si>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</si>
  <si>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</si>
  <si>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</si>
  <si>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</si>
  <si>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</si>
  <si>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</si>
  <si>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</si>
  <si>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</si>
  <si>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</si>
  <si>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</si>
  <si>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</si>
  <si>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</si>
  <si>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</si>
  <si>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</si>
  <si>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</si>
  <si>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</si>
  <si>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</si>
  <si>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</si>
  <si>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</si>
  <si>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</si>
  <si>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</si>
  <si>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</si>
  <si>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</si>
  <si>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</si>
  <si>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</si>
  <si>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</si>
  <si>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</si>
  <si>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</si>
  <si>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</si>
  <si>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</si>
  <si>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</si>
  <si>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</si>
  <si>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</si>
  <si>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</si>
  <si>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</si>
  <si>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</si>
  <si>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</si>
  <si>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</si>
  <si>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</si>
  <si>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</si>
  <si>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</si>
  <si>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</si>
  <si>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</si>
  <si>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</si>
  <si>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</si>
  <si>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</si>
  <si>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</si>
  <si>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</si>
  <si>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</si>
  <si>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</si>
  <si>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</si>
  <si>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</si>
  <si>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</si>
  <si>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</si>
  <si>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</si>
  <si>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</si>
  <si>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</si>
  <si>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</si>
  <si>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</si>
  <si>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</si>
  <si>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</si>
  <si>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</si>
  <si>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</si>
  <si>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</si>
  <si>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</si>
  <si>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</si>
  <si>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</si>
  <si>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</si>
  <si>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</si>
  <si>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</si>
  <si>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</si>
  <si>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</si>
  <si>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</si>
  <si>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</si>
  <si>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</si>
  <si>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</si>
  <si>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</si>
  <si>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</si>
  <si>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</si>
  <si>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</si>
  <si>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</si>
  <si>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</si>
  <si>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</si>
  <si>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</si>
  <si>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</si>
  <si>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</si>
  <si>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</si>
  <si>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</si>
  <si>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</si>
  <si>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</si>
  <si>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</si>
  <si>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</si>
  <si>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</si>
  <si>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</si>
  <si>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</si>
  <si>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</si>
  <si>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</si>
  <si>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</si>
  <si>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</si>
  <si>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</si>
  <si>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</si>
  <si>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</si>
  <si>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</si>
  <si>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</si>
  <si>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</si>
  <si>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</si>
  <si>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</si>
  <si>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</si>
  <si>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</si>
  <si>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</si>
  <si>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</si>
  <si>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</si>
  <si>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</si>
  <si>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</si>
  <si>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</si>
  <si>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</si>
  <si>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</si>
  <si>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</si>
  <si>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</si>
  <si>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</si>
  <si>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</si>
  <si>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</si>
  <si>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</si>
  <si>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</si>
  <si>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</si>
  <si>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</si>
  <si>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</si>
  <si>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</si>
  <si>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</si>
  <si>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</si>
  <si>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Уход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</si>
  <si>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</si>
  <si>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</si>
  <si>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</si>
  <si>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</si>
  <si>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</si>
  <si>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Республики Тыва" на 2022 год и на плановый период 2023 и 2024 годов"</t>
  </si>
  <si>
    <t>"МОНГУН-ТАЙГИНСКИЙ КОЖУУН РЕСПУБЛИКИ ТЫВА" НА 2022 ГОД</t>
  </si>
  <si>
    <t>изменение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</si>
  <si>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</si>
  <si>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</si>
  <si>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</si>
  <si>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</si>
  <si>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 xml:space="preserve">"О внесении изменений бюджета муниципального района "Монгун-Тайгинский кожуун 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</si>
  <si>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</si>
  <si>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</si>
  <si>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</si>
  <si>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r>
      <rPr>
        <b/>
        <sz val="10"/>
        <color rgb="FFFF0000"/>
        <rFont val="Times New Roman"/>
        <family val="1"/>
        <charset val="204"/>
      </rPr>
      <t>2 03</t>
    </r>
    <r>
      <rPr>
        <sz val="10"/>
        <rFont val="Times New Roman"/>
        <family val="1"/>
        <charset val="204"/>
      </rPr>
      <t xml:space="preserve"> 05010 05 0000 150</t>
    </r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</si>
  <si>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</si>
  <si>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</si>
  <si>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>1 14 02052 00 0000 410</t>
  </si>
  <si>
    <t>Доходы от реализации имущества находящихся, в государственной и муниципальной собственности</t>
  </si>
  <si>
    <t>Иные межбюджетные трансферты из республиканского бюджета Республики Тыва бюджетам муниципальных образований Республики Тыва на поощирение муниципальных управленческих команд за содействие достижению показателей деятельности органов исполнительной власти Республики Тыва</t>
  </si>
  <si>
    <t>№_____ от  "___"_____2022г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</si>
</sst>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000_ ;[Red]\-#,##0.000000000\ "/>
    <numFmt numFmtId="170" formatCode="#,##0.00000_ ;[Red]\-#,##0.00000\ "/>
    <numFmt numFmtId="171" formatCode="#,##0.000000_ ;[Red]\-#,##0.000000\ "/>
    <numFmt numFmtId="172" formatCode="0.000000"/>
    <numFmt numFmtId="173" formatCode="#,##0.00000000_ ;[Red]\-#,##0.00000000\ "/>
    <numFmt numFmtId="174" formatCode="_-* #,##0.00000_р_._-;\-* #,##0.00000_р_._-;_-* &quot;-&quot;??_р_._-;_-@_-"/>
    <numFmt numFmtId="175" formatCode="_-* #,##0.000_р_._-;\-* #,##0.000_р_._-;_-* &quot;-&quot;??_р_._-;_-@_-"/>
    <numFmt numFmtId="176" formatCode="_-* #,##0.0000_р_._-;\-* #,##0.0000_р_._-;_-* &quot;-&quot;??_р_._-;_-@_-"/>
    <numFmt numFmtId="177" formatCode="#,##0.000_ ;[Red]\-#,##0.000\ "/>
  </numFmts>
  <fonts count="4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22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166" fontId="5" fillId="0" borderId="0" xfId="2" applyNumberFormat="1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5" fillId="0" borderId="0" xfId="2" applyFont="1" applyFill="1" applyAlignment="1">
      <alignment vertical="top"/>
    </xf>
    <xf numFmtId="166" fontId="2" fillId="0" borderId="0" xfId="1" applyNumberFormat="1" applyFont="1" applyFill="1" applyAlignment="1">
      <alignment vertical="top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169" fontId="2" fillId="0" borderId="10" xfId="1" applyNumberFormat="1" applyFont="1" applyFill="1" applyBorder="1" applyAlignment="1">
      <alignment vertical="top"/>
    </xf>
    <xf numFmtId="0" fontId="2" fillId="0" borderId="0" xfId="1" applyFill="1" applyAlignment="1">
      <alignment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5" fillId="0" borderId="0" xfId="2" applyFont="1" applyFill="1" applyAlignment="1">
      <alignment horizontal="right" vertical="top"/>
    </xf>
    <xf numFmtId="0" fontId="37" fillId="0" borderId="10" xfId="2" applyFont="1" applyFill="1" applyBorder="1" applyAlignment="1">
      <alignment horizontal="center" wrapText="1"/>
    </xf>
    <xf numFmtId="0" fontId="37" fillId="0" borderId="10" xfId="2" applyFont="1" applyFill="1" applyBorder="1" applyAlignment="1">
      <alignment horizontal="center" vertical="top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0" fontId="6" fillId="0" borderId="10" xfId="2" applyFont="1" applyFill="1" applyBorder="1" applyAlignment="1">
      <alignment horizontal="center" vertical="center" wrapText="1"/>
    </xf>
    <xf numFmtId="170" fontId="6" fillId="0" borderId="10" xfId="3" applyNumberFormat="1" applyFont="1" applyFill="1" applyBorder="1" applyAlignment="1">
      <alignment vertical="top" wrapText="1"/>
    </xf>
    <xf numFmtId="170" fontId="5" fillId="0" borderId="10" xfId="3" applyNumberFormat="1" applyFont="1" applyFill="1" applyBorder="1" applyAlignment="1">
      <alignment vertical="top" wrapText="1"/>
    </xf>
    <xf numFmtId="170" fontId="10" fillId="0" borderId="10" xfId="3" applyNumberFormat="1" applyFont="1" applyFill="1" applyBorder="1" applyAlignment="1">
      <alignment vertical="top" wrapText="1"/>
    </xf>
    <xf numFmtId="170" fontId="11" fillId="0" borderId="10" xfId="3" applyNumberFormat="1" applyFont="1" applyFill="1" applyBorder="1" applyAlignment="1">
      <alignment vertical="top" wrapText="1"/>
    </xf>
    <xf numFmtId="170" fontId="6" fillId="0" borderId="10" xfId="4" applyNumberFormat="1" applyFont="1" applyFill="1" applyBorder="1" applyAlignment="1">
      <alignment vertical="top"/>
    </xf>
    <xf numFmtId="170" fontId="5" fillId="0" borderId="10" xfId="4" applyNumberFormat="1" applyFont="1" applyFill="1" applyBorder="1" applyAlignment="1">
      <alignment vertical="top"/>
    </xf>
    <xf numFmtId="170" fontId="32" fillId="0" borderId="10" xfId="4" applyNumberFormat="1" applyFont="1" applyFill="1" applyBorder="1" applyAlignment="1">
      <alignment vertical="top"/>
    </xf>
    <xf numFmtId="170" fontId="5" fillId="0" borderId="10" xfId="0" applyNumberFormat="1" applyFont="1" applyFill="1" applyBorder="1" applyAlignment="1">
      <alignment vertical="top"/>
    </xf>
    <xf numFmtId="170" fontId="9" fillId="0" borderId="10" xfId="0" applyNumberFormat="1" applyFont="1" applyFill="1" applyBorder="1" applyAlignment="1">
      <alignment vertical="top"/>
    </xf>
    <xf numFmtId="170" fontId="5" fillId="0" borderId="0" xfId="2" applyNumberFormat="1" applyFont="1" applyFill="1" applyAlignment="1">
      <alignment vertical="top"/>
    </xf>
    <xf numFmtId="0" fontId="39" fillId="2" borderId="0" xfId="1" applyFont="1" applyFill="1" applyAlignment="1">
      <alignment horizontal="center" wrapText="1"/>
    </xf>
    <xf numFmtId="0" fontId="40" fillId="2" borderId="0" xfId="2" applyFont="1" applyFill="1" applyAlignment="1">
      <alignment horizontal="center" wrapText="1"/>
    </xf>
    <xf numFmtId="0" fontId="41" fillId="2" borderId="0" xfId="2" applyFont="1" applyFill="1" applyAlignment="1">
      <alignment horizontal="center" wrapText="1"/>
    </xf>
    <xf numFmtId="0" fontId="41" fillId="2" borderId="10" xfId="2" applyFont="1" applyFill="1" applyBorder="1" applyAlignment="1">
      <alignment horizontal="center" vertical="center" wrapText="1"/>
    </xf>
    <xf numFmtId="0" fontId="42" fillId="2" borderId="10" xfId="2" applyFont="1" applyFill="1" applyBorder="1" applyAlignment="1">
      <alignment horizontal="center" wrapText="1"/>
    </xf>
    <xf numFmtId="0" fontId="44" fillId="2" borderId="10" xfId="1" applyFont="1" applyFill="1" applyBorder="1" applyAlignment="1">
      <alignment horizontal="center" vertical="top" wrapText="1"/>
    </xf>
    <xf numFmtId="0" fontId="44" fillId="2" borderId="0" xfId="1" applyFont="1" applyFill="1" applyBorder="1" applyAlignment="1">
      <alignment horizontal="center" vertical="center" wrapText="1"/>
    </xf>
    <xf numFmtId="171" fontId="5" fillId="0" borderId="0" xfId="2" applyNumberFormat="1" applyFont="1" applyFill="1" applyAlignment="1">
      <alignment vertical="top"/>
    </xf>
    <xf numFmtId="172" fontId="5" fillId="0" borderId="0" xfId="2" applyNumberFormat="1" applyFont="1" applyFill="1" applyAlignment="1">
      <alignment horizontal="justify" wrapText="1"/>
    </xf>
    <xf numFmtId="173" fontId="7" fillId="0" borderId="0" xfId="2" applyNumberFormat="1" applyFont="1" applyFill="1" applyAlignment="1">
      <alignment horizontal="left" vertical="center"/>
    </xf>
    <xf numFmtId="169" fontId="7" fillId="0" borderId="0" xfId="2" applyNumberFormat="1" applyFont="1" applyFill="1" applyAlignment="1">
      <alignment horizontal="left" vertical="center"/>
    </xf>
    <xf numFmtId="171" fontId="5" fillId="0" borderId="10" xfId="4" applyNumberFormat="1" applyFont="1" applyFill="1" applyBorder="1" applyAlignment="1">
      <alignment vertical="top"/>
    </xf>
    <xf numFmtId="164" fontId="40" fillId="2" borderId="10" xfId="4" applyNumberFormat="1" applyFont="1" applyFill="1" applyBorder="1" applyAlignment="1">
      <alignment horizontal="center" vertical="top"/>
    </xf>
    <xf numFmtId="0" fontId="6" fillId="0" borderId="10" xfId="2" applyFont="1" applyFill="1" applyBorder="1" applyAlignment="1">
      <alignment horizontal="center" vertical="center" wrapText="1"/>
    </xf>
    <xf numFmtId="0" fontId="34" fillId="2" borderId="10" xfId="23" applyFont="1" applyFill="1" applyBorder="1" applyAlignment="1">
      <alignment horizontal="left" vertical="top" wrapText="1"/>
    </xf>
    <xf numFmtId="174" fontId="41" fillId="2" borderId="10" xfId="4" applyNumberFormat="1" applyFont="1" applyFill="1" applyBorder="1" applyAlignment="1">
      <alignment horizontal="center" vertical="top"/>
    </xf>
    <xf numFmtId="170" fontId="6" fillId="0" borderId="10" xfId="4" applyNumberFormat="1" applyFont="1" applyFill="1" applyBorder="1" applyAlignment="1">
      <alignment horizontal="center" vertical="top"/>
    </xf>
    <xf numFmtId="174" fontId="40" fillId="2" borderId="10" xfId="4" applyNumberFormat="1" applyFont="1" applyFill="1" applyBorder="1" applyAlignment="1">
      <alignment horizontal="center" vertical="top"/>
    </xf>
    <xf numFmtId="164" fontId="41" fillId="2" borderId="10" xfId="3" applyNumberFormat="1" applyFont="1" applyFill="1" applyBorder="1" applyAlignment="1">
      <alignment horizontal="center" vertical="top" wrapText="1"/>
    </xf>
    <xf numFmtId="164" fontId="40" fillId="2" borderId="10" xfId="3" applyNumberFormat="1" applyFont="1" applyFill="1" applyBorder="1" applyAlignment="1">
      <alignment horizontal="center" vertical="top" wrapText="1"/>
    </xf>
    <xf numFmtId="164" fontId="41" fillId="2" borderId="10" xfId="4" applyNumberFormat="1" applyFont="1" applyFill="1" applyBorder="1" applyAlignment="1">
      <alignment horizontal="center" vertical="top"/>
    </xf>
    <xf numFmtId="164" fontId="43" fillId="2" borderId="10" xfId="4" applyNumberFormat="1" applyFont="1" applyFill="1" applyBorder="1" applyAlignment="1">
      <alignment horizontal="center" vertical="top"/>
    </xf>
    <xf numFmtId="0" fontId="11" fillId="16" borderId="10" xfId="0" quotePrefix="1" applyNumberFormat="1" applyFont="1" applyFill="1" applyBorder="1" applyAlignment="1">
      <alignment horizontal="center" vertical="top" wrapText="1"/>
    </xf>
    <xf numFmtId="171" fontId="6" fillId="0" borderId="10" xfId="4" applyNumberFormat="1" applyFont="1" applyFill="1" applyBorder="1" applyAlignment="1">
      <alignment horizontal="right" vertical="top"/>
    </xf>
    <xf numFmtId="170" fontId="5" fillId="16" borderId="10" xfId="4" applyNumberFormat="1" applyFont="1" applyFill="1" applyBorder="1" applyAlignment="1" applyProtection="1">
      <alignment horizontal="right" vertical="top" wrapText="1"/>
      <protection locked="0"/>
    </xf>
    <xf numFmtId="171" fontId="32" fillId="0" borderId="10" xfId="4" applyNumberFormat="1" applyFont="1" applyFill="1" applyBorder="1" applyAlignment="1">
      <alignment vertical="top"/>
    </xf>
    <xf numFmtId="0" fontId="5" fillId="0" borderId="0" xfId="4" applyFont="1" applyFill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170" fontId="5" fillId="2" borderId="10" xfId="4" applyNumberFormat="1" applyFont="1" applyFill="1" applyBorder="1" applyAlignment="1">
      <alignment vertical="top"/>
    </xf>
    <xf numFmtId="174" fontId="40" fillId="17" borderId="10" xfId="4" applyNumberFormat="1" applyFont="1" applyFill="1" applyBorder="1" applyAlignment="1">
      <alignment horizontal="center" vertical="top"/>
    </xf>
    <xf numFmtId="171" fontId="5" fillId="0" borderId="0" xfId="2" applyNumberFormat="1" applyFont="1" applyFill="1" applyAlignment="1">
      <alignment horizontal="justify" wrapText="1"/>
    </xf>
    <xf numFmtId="175" fontId="40" fillId="17" borderId="10" xfId="4" applyNumberFormat="1" applyFont="1" applyFill="1" applyBorder="1" applyAlignment="1">
      <alignment horizontal="center" vertical="top"/>
    </xf>
    <xf numFmtId="174" fontId="5" fillId="0" borderId="0" xfId="2" applyNumberFormat="1" applyFont="1" applyFill="1" applyAlignment="1">
      <alignment vertical="top"/>
    </xf>
    <xf numFmtId="171" fontId="40" fillId="2" borderId="0" xfId="2" applyNumberFormat="1" applyFont="1" applyFill="1" applyAlignment="1">
      <alignment horizontal="center" wrapText="1"/>
    </xf>
    <xf numFmtId="164" fontId="40" fillId="0" borderId="10" xfId="4" applyNumberFormat="1" applyFont="1" applyFill="1" applyBorder="1" applyAlignment="1">
      <alignment horizontal="center" vertical="top"/>
    </xf>
    <xf numFmtId="174" fontId="40" fillId="0" borderId="10" xfId="4" applyNumberFormat="1" applyFont="1" applyFill="1" applyBorder="1" applyAlignment="1">
      <alignment horizontal="center" vertical="top"/>
    </xf>
    <xf numFmtId="176" fontId="40" fillId="0" borderId="10" xfId="4" applyNumberFormat="1" applyFont="1" applyFill="1" applyBorder="1" applyAlignment="1">
      <alignment horizontal="center" vertical="top"/>
    </xf>
    <xf numFmtId="170" fontId="5" fillId="0" borderId="10" xfId="4" applyNumberFormat="1" applyFont="1" applyFill="1" applyBorder="1" applyAlignment="1">
      <alignment horizontal="right" vertical="center"/>
    </xf>
    <xf numFmtId="164" fontId="40" fillId="0" borderId="10" xfId="4" applyNumberFormat="1" applyFont="1" applyFill="1" applyBorder="1" applyAlignment="1">
      <alignment horizontal="right" vertical="center"/>
    </xf>
    <xf numFmtId="175" fontId="40" fillId="0" borderId="10" xfId="4" applyNumberFormat="1" applyFont="1" applyFill="1" applyBorder="1" applyAlignment="1">
      <alignment horizontal="center" vertical="top"/>
    </xf>
    <xf numFmtId="175" fontId="40" fillId="2" borderId="10" xfId="4" applyNumberFormat="1" applyFont="1" applyFill="1" applyBorder="1" applyAlignment="1">
      <alignment horizontal="center" vertical="top"/>
    </xf>
    <xf numFmtId="177" fontId="5" fillId="0" borderId="10" xfId="4" applyNumberFormat="1" applyFont="1" applyFill="1" applyBorder="1" applyAlignment="1">
      <alignment vertical="top"/>
    </xf>
    <xf numFmtId="164" fontId="40" fillId="0" borderId="10" xfId="3" applyNumberFormat="1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  <xf numFmtId="174" fontId="32" fillId="0" borderId="10" xfId="4" applyNumberFormat="1" applyFont="1" applyFill="1" applyBorder="1" applyAlignment="1">
      <alignment horizontal="center" vertical="top"/>
    </xf>
    <xf numFmtId="174" fontId="41" fillId="0" borderId="10" xfId="0" quotePrefix="1" applyNumberFormat="1" applyFont="1" applyFill="1" applyBorder="1" applyAlignment="1">
      <alignment horizontal="center" vertical="top" wrapText="1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58"/>
  <sheetViews>
    <sheetView tabSelected="1" view="pageBreakPreview" topLeftCell="A90" zoomScaleSheetLayoutView="100" workbookViewId="0">
      <selection activeCell="C73" sqref="C73"/>
    </sheetView>
  </sheetViews>
  <sheetFormatPr defaultColWidth="9.109375" defaultRowHeight="13.8" x14ac:dyDescent="0.25"/>
  <cols>
    <col min="1" max="1" width="20.6640625" style="1" customWidth="1"/>
    <col min="2" max="2" width="68" style="18" customWidth="1"/>
    <col min="3" max="3" width="15.44140625" style="18" customWidth="1"/>
    <col min="4" max="4" width="18.109375" style="76" customWidth="1"/>
    <col min="5" max="5" width="18.5546875" style="34" customWidth="1"/>
    <col min="6" max="6" width="19.109375" style="1" bestFit="1" customWidth="1"/>
    <col min="7" max="7" width="16.6640625" style="1" bestFit="1" customWidth="1"/>
    <col min="8" max="16384" width="9.109375" style="1"/>
  </cols>
  <sheetData>
    <row r="1" spans="1:26" ht="15.6" x14ac:dyDescent="0.25">
      <c r="A1" s="11"/>
      <c r="B1" s="52"/>
      <c r="C1" s="52"/>
      <c r="D1" s="75"/>
      <c r="E1" s="58" t="s">
        <v>0</v>
      </c>
    </row>
    <row r="2" spans="1:26" ht="15.6" x14ac:dyDescent="0.25">
      <c r="A2" s="11"/>
      <c r="B2" s="52"/>
      <c r="C2" s="52"/>
      <c r="D2" s="75"/>
      <c r="E2" s="58" t="s">
        <v>1</v>
      </c>
    </row>
    <row r="3" spans="1:26" ht="15.6" x14ac:dyDescent="0.25">
      <c r="A3" s="11"/>
      <c r="B3" s="52"/>
      <c r="C3" s="52"/>
      <c r="D3" s="75"/>
      <c r="E3" s="58" t="s">
        <v>2</v>
      </c>
    </row>
    <row r="4" spans="1:26" ht="15.6" x14ac:dyDescent="0.25">
      <c r="A4" s="11"/>
      <c r="B4" s="52"/>
      <c r="C4" s="52"/>
      <c r="D4" s="75"/>
      <c r="E4" s="58" t="s">
        <v>149</v>
      </c>
    </row>
    <row r="5" spans="1:26" ht="15" customHeight="1" x14ac:dyDescent="0.3">
      <c r="A5" s="11"/>
      <c r="B5" s="119" t="s">
        <v>142</v>
      </c>
      <c r="C5" s="119"/>
      <c r="D5" s="119"/>
      <c r="E5" s="119"/>
    </row>
    <row r="6" spans="1:26" ht="15.75" customHeight="1" x14ac:dyDescent="0.3">
      <c r="A6" s="11"/>
      <c r="B6" s="119" t="s">
        <v>159</v>
      </c>
      <c r="C6" s="119"/>
      <c r="D6" s="119"/>
      <c r="E6" s="119"/>
    </row>
    <row r="7" spans="1:26" ht="7.2" customHeight="1" x14ac:dyDescent="0.25">
      <c r="A7" s="2"/>
    </row>
    <row r="8" spans="1:26" x14ac:dyDescent="0.25">
      <c r="A8" s="118" t="s">
        <v>92</v>
      </c>
      <c r="B8" s="118"/>
      <c r="C8" s="118"/>
      <c r="D8" s="118"/>
      <c r="E8" s="118"/>
    </row>
    <row r="9" spans="1:26" x14ac:dyDescent="0.25">
      <c r="A9" s="118" t="s">
        <v>143</v>
      </c>
      <c r="B9" s="118"/>
      <c r="C9" s="118"/>
      <c r="D9" s="118"/>
      <c r="E9" s="118"/>
    </row>
    <row r="10" spans="1:26" x14ac:dyDescent="0.25">
      <c r="A10" s="3"/>
      <c r="B10" s="17"/>
      <c r="C10" s="17"/>
      <c r="D10" s="77"/>
      <c r="E10" s="59" t="s">
        <v>3</v>
      </c>
    </row>
    <row r="11" spans="1:26" ht="26.4" x14ac:dyDescent="0.25">
      <c r="A11" s="57" t="s">
        <v>4</v>
      </c>
      <c r="B11" s="36" t="s">
        <v>5</v>
      </c>
      <c r="C11" s="64" t="s">
        <v>145</v>
      </c>
      <c r="D11" s="78" t="s">
        <v>144</v>
      </c>
      <c r="E11" s="88" t="s">
        <v>6</v>
      </c>
    </row>
    <row r="12" spans="1:26" s="63" customFormat="1" ht="12" x14ac:dyDescent="0.25">
      <c r="A12" s="56">
        <v>1</v>
      </c>
      <c r="B12" s="60">
        <v>2</v>
      </c>
      <c r="C12" s="60">
        <v>3</v>
      </c>
      <c r="D12" s="79">
        <v>4</v>
      </c>
      <c r="E12" s="61">
        <v>5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</row>
    <row r="13" spans="1:26" s="5" customFormat="1" x14ac:dyDescent="0.25">
      <c r="A13" s="37" t="s">
        <v>7</v>
      </c>
      <c r="B13" s="32" t="s">
        <v>8</v>
      </c>
      <c r="C13" s="65">
        <f>C14+C15+C20+C24+C26+C27+C30+C33+C36+C39+C40</f>
        <v>47298</v>
      </c>
      <c r="D13" s="65">
        <f t="shared" ref="D13:E13" si="0">D14+D15+D20+D24+D26+D27+D30+D33+D36+D39+D40</f>
        <v>2729</v>
      </c>
      <c r="E13" s="65">
        <f t="shared" si="0"/>
        <v>50027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5" customFormat="1" ht="16.95" customHeight="1" x14ac:dyDescent="0.25">
      <c r="A14" s="37" t="s">
        <v>9</v>
      </c>
      <c r="B14" s="32" t="s">
        <v>10</v>
      </c>
      <c r="C14" s="65">
        <v>31230</v>
      </c>
      <c r="D14" s="93">
        <v>1425</v>
      </c>
      <c r="E14" s="65">
        <f>C14+D14</f>
        <v>32655</v>
      </c>
      <c r="F14" s="4">
        <f>+D13+D91</f>
        <v>2729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s="5" customFormat="1" ht="29.4" customHeight="1" x14ac:dyDescent="0.25">
      <c r="A15" s="37" t="s">
        <v>11</v>
      </c>
      <c r="B15" s="32" t="s">
        <v>12</v>
      </c>
      <c r="C15" s="65">
        <f>C17+C16+C18+C19</f>
        <v>9569</v>
      </c>
      <c r="D15" s="93">
        <f>D17+D16+D18+D19</f>
        <v>1063</v>
      </c>
      <c r="E15" s="65">
        <f>E17+E16+E18+E19</f>
        <v>10632</v>
      </c>
      <c r="F15" s="4">
        <f>+D46+D67+D78++D83+D84+D89+D92++D95</f>
        <v>14768.691000000001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s="5" customFormat="1" ht="55.95" customHeight="1" x14ac:dyDescent="0.25">
      <c r="A16" s="38" t="s">
        <v>13</v>
      </c>
      <c r="B16" s="39" t="s">
        <v>14</v>
      </c>
      <c r="C16" s="65">
        <v>4326</v>
      </c>
      <c r="D16" s="93">
        <v>19</v>
      </c>
      <c r="E16" s="65">
        <f>C16+D16</f>
        <v>4345</v>
      </c>
      <c r="F16" s="10">
        <f>+D69</f>
        <v>31241.682000000001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5" customFormat="1" ht="67.95" customHeight="1" x14ac:dyDescent="0.25">
      <c r="A17" s="38" t="s">
        <v>15</v>
      </c>
      <c r="B17" s="40" t="s">
        <v>16</v>
      </c>
      <c r="C17" s="66">
        <v>24</v>
      </c>
      <c r="D17" s="93">
        <f>E17-C17</f>
        <v>0</v>
      </c>
      <c r="E17" s="66">
        <v>24</v>
      </c>
      <c r="F17" s="10">
        <f>+F14+F15+F16</f>
        <v>48739.373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s="5" customFormat="1" ht="55.2" x14ac:dyDescent="0.25">
      <c r="A18" s="38" t="s">
        <v>17</v>
      </c>
      <c r="B18" s="40" t="s">
        <v>18</v>
      </c>
      <c r="C18" s="66">
        <v>5219</v>
      </c>
      <c r="D18" s="93">
        <v>1044</v>
      </c>
      <c r="E18" s="66">
        <f>C18+D18</f>
        <v>6263</v>
      </c>
      <c r="F18" s="6">
        <f>+F17-D96</f>
        <v>1276.9927000000025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s="5" customFormat="1" ht="55.2" x14ac:dyDescent="0.25">
      <c r="A19" s="38" t="s">
        <v>19</v>
      </c>
      <c r="B19" s="39" t="s">
        <v>20</v>
      </c>
      <c r="C19" s="66">
        <v>0</v>
      </c>
      <c r="D19" s="93">
        <f>E19-C19</f>
        <v>0</v>
      </c>
      <c r="E19" s="66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s="5" customFormat="1" ht="26.4" x14ac:dyDescent="0.25">
      <c r="A20" s="37" t="s">
        <v>21</v>
      </c>
      <c r="B20" s="32" t="s">
        <v>22</v>
      </c>
      <c r="C20" s="65">
        <f>C21+C22+C23</f>
        <v>3592</v>
      </c>
      <c r="D20" s="93">
        <f>D21+D22+D23</f>
        <v>15</v>
      </c>
      <c r="E20" s="65">
        <f>E21+E22+E23</f>
        <v>3607</v>
      </c>
      <c r="F20" s="8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s="5" customFormat="1" ht="27.6" x14ac:dyDescent="0.25">
      <c r="A21" s="41">
        <v>1.05010000000001E+16</v>
      </c>
      <c r="B21" s="39" t="s">
        <v>93</v>
      </c>
      <c r="C21" s="66">
        <v>3322</v>
      </c>
      <c r="D21" s="93"/>
      <c r="E21" s="66">
        <f>C21+D21</f>
        <v>3322</v>
      </c>
      <c r="F21" s="8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s="5" customFormat="1" x14ac:dyDescent="0.25">
      <c r="A22" s="38" t="s">
        <v>23</v>
      </c>
      <c r="B22" s="39" t="s">
        <v>24</v>
      </c>
      <c r="C22" s="66">
        <v>95</v>
      </c>
      <c r="D22" s="93">
        <v>15</v>
      </c>
      <c r="E22" s="66">
        <f>C22+D22</f>
        <v>110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s="5" customFormat="1" ht="27.6" x14ac:dyDescent="0.25">
      <c r="A23" s="38" t="s">
        <v>25</v>
      </c>
      <c r="B23" s="39" t="s">
        <v>26</v>
      </c>
      <c r="C23" s="66">
        <v>175</v>
      </c>
      <c r="D23" s="93"/>
      <c r="E23" s="66">
        <f>C23+D23</f>
        <v>175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5" customFormat="1" x14ac:dyDescent="0.25">
      <c r="A24" s="37" t="s">
        <v>27</v>
      </c>
      <c r="B24" s="32" t="s">
        <v>28</v>
      </c>
      <c r="C24" s="65">
        <f>C25</f>
        <v>1045</v>
      </c>
      <c r="D24" s="93">
        <f>D25</f>
        <v>25</v>
      </c>
      <c r="E24" s="65">
        <f>E25</f>
        <v>1070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5" customFormat="1" x14ac:dyDescent="0.25">
      <c r="A25" s="38" t="s">
        <v>29</v>
      </c>
      <c r="B25" s="39" t="s">
        <v>30</v>
      </c>
      <c r="C25" s="66">
        <v>1045</v>
      </c>
      <c r="D25" s="94">
        <v>25</v>
      </c>
      <c r="E25" s="66">
        <f>C25+D25</f>
        <v>1070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6" s="5" customFormat="1" x14ac:dyDescent="0.25">
      <c r="A26" s="37" t="s">
        <v>31</v>
      </c>
      <c r="B26" s="33" t="s">
        <v>32</v>
      </c>
      <c r="C26" s="65">
        <v>457</v>
      </c>
      <c r="D26" s="93">
        <v>23</v>
      </c>
      <c r="E26" s="65">
        <f>C26+D26</f>
        <v>480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6" s="5" customFormat="1" ht="28.2" customHeight="1" x14ac:dyDescent="0.25">
      <c r="A27" s="37" t="s">
        <v>33</v>
      </c>
      <c r="B27" s="33" t="s">
        <v>34</v>
      </c>
      <c r="C27" s="65">
        <f>C28+C29</f>
        <v>820</v>
      </c>
      <c r="D27" s="93">
        <f>D28+D29</f>
        <v>0</v>
      </c>
      <c r="E27" s="65">
        <f>E28+E29</f>
        <v>820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26" s="5" customFormat="1" ht="55.2" x14ac:dyDescent="0.25">
      <c r="A28" s="41" t="s">
        <v>35</v>
      </c>
      <c r="B28" s="42" t="s">
        <v>36</v>
      </c>
      <c r="C28" s="67">
        <v>400</v>
      </c>
      <c r="D28" s="93">
        <v>-42</v>
      </c>
      <c r="E28" s="67">
        <f>C28+D28</f>
        <v>358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6" s="5" customFormat="1" ht="56.4" customHeight="1" x14ac:dyDescent="0.25">
      <c r="A29" s="43">
        <v>1.11090450500001E+16</v>
      </c>
      <c r="B29" s="29" t="s">
        <v>37</v>
      </c>
      <c r="C29" s="68">
        <v>420</v>
      </c>
      <c r="D29" s="93">
        <v>42</v>
      </c>
      <c r="E29" s="67">
        <f>C29+D29</f>
        <v>462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26" s="5" customFormat="1" ht="19.2" customHeight="1" x14ac:dyDescent="0.25">
      <c r="A30" s="37" t="s">
        <v>38</v>
      </c>
      <c r="B30" s="33" t="s">
        <v>39</v>
      </c>
      <c r="C30" s="68">
        <f>C31+C32</f>
        <v>260</v>
      </c>
      <c r="D30" s="93">
        <f>D31</f>
        <v>80</v>
      </c>
      <c r="E30" s="68">
        <f>E31+E32</f>
        <v>340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26" s="5" customFormat="1" ht="27.6" x14ac:dyDescent="0.25">
      <c r="A31" s="38" t="s">
        <v>40</v>
      </c>
      <c r="B31" s="42" t="s">
        <v>41</v>
      </c>
      <c r="C31" s="67">
        <v>260</v>
      </c>
      <c r="D31" s="117">
        <v>80</v>
      </c>
      <c r="E31" s="67">
        <f>C31+D31</f>
        <v>340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26" s="5" customFormat="1" x14ac:dyDescent="0.25">
      <c r="A32" s="38" t="s">
        <v>42</v>
      </c>
      <c r="B32" s="42" t="s">
        <v>43</v>
      </c>
      <c r="C32" s="68"/>
      <c r="D32" s="93"/>
      <c r="E32" s="68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s="5" customFormat="1" ht="27.6" x14ac:dyDescent="0.25">
      <c r="A33" s="37" t="s">
        <v>44</v>
      </c>
      <c r="B33" s="33" t="s">
        <v>141</v>
      </c>
      <c r="C33" s="68">
        <f>C34+C35</f>
        <v>0</v>
      </c>
      <c r="D33" s="93">
        <f>D34+D35</f>
        <v>23</v>
      </c>
      <c r="E33" s="68">
        <f>E34+E35</f>
        <v>23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s="5" customFormat="1" ht="27.6" x14ac:dyDescent="0.25">
      <c r="A34" s="38" t="s">
        <v>45</v>
      </c>
      <c r="B34" s="42" t="s">
        <v>46</v>
      </c>
      <c r="C34" s="67"/>
      <c r="D34" s="94"/>
      <c r="E34" s="67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s="5" customFormat="1" x14ac:dyDescent="0.25">
      <c r="A35" s="38" t="s">
        <v>47</v>
      </c>
      <c r="B35" s="42" t="s">
        <v>48</v>
      </c>
      <c r="C35" s="68"/>
      <c r="D35" s="93">
        <v>23</v>
      </c>
      <c r="E35" s="68">
        <f>C35+D35</f>
        <v>23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s="5" customFormat="1" ht="27.6" x14ac:dyDescent="0.25">
      <c r="A36" s="37" t="s">
        <v>49</v>
      </c>
      <c r="B36" s="33" t="s">
        <v>50</v>
      </c>
      <c r="C36" s="68">
        <f>C38+C37</f>
        <v>200</v>
      </c>
      <c r="D36" s="68">
        <f t="shared" ref="D36:E36" si="1">D38+D37</f>
        <v>50</v>
      </c>
      <c r="E36" s="68">
        <f t="shared" si="1"/>
        <v>250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ht="27.6" x14ac:dyDescent="0.25">
      <c r="A37" s="44" t="s">
        <v>156</v>
      </c>
      <c r="B37" s="42" t="s">
        <v>157</v>
      </c>
      <c r="C37" s="68"/>
      <c r="D37" s="93">
        <v>50</v>
      </c>
      <c r="E37" s="68">
        <f>C37+D37</f>
        <v>50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s="5" customFormat="1" ht="27.6" x14ac:dyDescent="0.25">
      <c r="A38" s="44" t="s">
        <v>79</v>
      </c>
      <c r="B38" s="42" t="s">
        <v>51</v>
      </c>
      <c r="C38" s="67">
        <v>200</v>
      </c>
      <c r="D38" s="93">
        <f>E38-C38</f>
        <v>0</v>
      </c>
      <c r="E38" s="67">
        <v>200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s="5" customFormat="1" ht="15.6" customHeight="1" x14ac:dyDescent="0.25">
      <c r="A39" s="37" t="s">
        <v>52</v>
      </c>
      <c r="B39" s="33" t="s">
        <v>53</v>
      </c>
      <c r="C39" s="68">
        <v>125</v>
      </c>
      <c r="D39" s="93">
        <v>25</v>
      </c>
      <c r="E39" s="68">
        <f>C39+D39</f>
        <v>150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s="5" customFormat="1" x14ac:dyDescent="0.25">
      <c r="A40" s="37" t="s">
        <v>54</v>
      </c>
      <c r="B40" s="33" t="s">
        <v>55</v>
      </c>
      <c r="C40" s="68">
        <f>C41</f>
        <v>0</v>
      </c>
      <c r="D40" s="93">
        <f>E40-C40</f>
        <v>0</v>
      </c>
      <c r="E40" s="68">
        <f>E41</f>
        <v>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s="5" customFormat="1" x14ac:dyDescent="0.25">
      <c r="A41" s="44" t="s">
        <v>56</v>
      </c>
      <c r="B41" s="42" t="s">
        <v>57</v>
      </c>
      <c r="C41" s="68"/>
      <c r="D41" s="93"/>
      <c r="E41" s="68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s="7" customFormat="1" ht="16.2" customHeight="1" x14ac:dyDescent="0.25">
      <c r="A42" s="37" t="s">
        <v>155</v>
      </c>
      <c r="B42" s="45" t="s">
        <v>58</v>
      </c>
      <c r="C42" s="69">
        <f>C43</f>
        <v>584983.44170000008</v>
      </c>
      <c r="D42" s="95">
        <f>+D43+D95</f>
        <v>44733.380299999997</v>
      </c>
      <c r="E42" s="69">
        <f>E43</f>
        <v>629716.82200000004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s="8" customFormat="1" ht="28.95" customHeight="1" x14ac:dyDescent="0.25">
      <c r="A43" s="38" t="s">
        <v>154</v>
      </c>
      <c r="B43" s="21" t="s">
        <v>59</v>
      </c>
      <c r="C43" s="86">
        <f>C44+C47+C65+C90+C95</f>
        <v>584983.44170000008</v>
      </c>
      <c r="D43" s="86">
        <f>+D44+D47+D65+D90</f>
        <v>44733.380299999997</v>
      </c>
      <c r="E43" s="86">
        <f>E44+E47+E65+E90+E95</f>
        <v>629716.82200000004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s="9" customFormat="1" ht="16.95" customHeight="1" x14ac:dyDescent="0.25">
      <c r="A44" s="19" t="s">
        <v>60</v>
      </c>
      <c r="B44" s="20" t="s">
        <v>61</v>
      </c>
      <c r="C44" s="71">
        <f>C45+C46</f>
        <v>116053.6</v>
      </c>
      <c r="D44" s="96">
        <f>+D45+D46</f>
        <v>12188.6</v>
      </c>
      <c r="E44" s="71">
        <f>E45+E46</f>
        <v>128242.20000000001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s="8" customFormat="1" ht="27.6" x14ac:dyDescent="0.25">
      <c r="A45" s="44" t="s">
        <v>62</v>
      </c>
      <c r="B45" s="21" t="s">
        <v>90</v>
      </c>
      <c r="C45" s="70">
        <v>115718.6</v>
      </c>
      <c r="D45" s="87">
        <f t="shared" ref="D45" si="2">E45-C45</f>
        <v>0</v>
      </c>
      <c r="E45" s="70">
        <v>115718.6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s="8" customFormat="1" ht="27.6" x14ac:dyDescent="0.25">
      <c r="A46" s="44" t="s">
        <v>63</v>
      </c>
      <c r="B46" s="21" t="s">
        <v>64</v>
      </c>
      <c r="C46" s="70">
        <v>335</v>
      </c>
      <c r="D46" s="109">
        <v>12188.6</v>
      </c>
      <c r="E46" s="70">
        <f>C46+D46</f>
        <v>12523.6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s="9" customFormat="1" ht="30" customHeight="1" x14ac:dyDescent="0.25">
      <c r="A47" s="19" t="s">
        <v>65</v>
      </c>
      <c r="B47" s="20" t="s">
        <v>66</v>
      </c>
      <c r="C47" s="100">
        <f>C49+C50+C51+C52+C53+C54+C55+C56+C57+C48</f>
        <v>36886.425609999998</v>
      </c>
      <c r="D47" s="110">
        <f>SUM(D48:D57)</f>
        <v>-629.15000000000009</v>
      </c>
      <c r="E47" s="71">
        <f>E49+E50+E51+E52+E53+E54+E55+E56+E57+E48</f>
        <v>36257.275609999997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s="9" customFormat="1" ht="65.25" customHeight="1" x14ac:dyDescent="0.25">
      <c r="A48" s="26" t="s">
        <v>67</v>
      </c>
      <c r="B48" s="21" t="s">
        <v>68</v>
      </c>
      <c r="C48" s="112">
        <v>5000</v>
      </c>
      <c r="D48" s="113">
        <v>0</v>
      </c>
      <c r="E48" s="112">
        <f>C48+D48</f>
        <v>5000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9" customFormat="1" ht="33" hidden="1" customHeight="1" x14ac:dyDescent="0.25">
      <c r="A49" s="26" t="s">
        <v>94</v>
      </c>
      <c r="B49" s="22" t="s">
        <v>95</v>
      </c>
      <c r="C49" s="70"/>
      <c r="D49" s="109">
        <f t="shared" ref="D49:D50" si="3">E49-C49</f>
        <v>0</v>
      </c>
      <c r="E49" s="7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s="9" customFormat="1" ht="45.75" hidden="1" customHeight="1" x14ac:dyDescent="0.25">
      <c r="A50" s="26" t="s">
        <v>80</v>
      </c>
      <c r="B50" s="22" t="s">
        <v>96</v>
      </c>
      <c r="C50" s="70"/>
      <c r="D50" s="109">
        <f t="shared" si="3"/>
        <v>0</v>
      </c>
      <c r="E50" s="7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s="9" customFormat="1" ht="60.75" customHeight="1" x14ac:dyDescent="0.25">
      <c r="A51" s="26" t="s">
        <v>97</v>
      </c>
      <c r="B51" s="22" t="s">
        <v>98</v>
      </c>
      <c r="C51" s="70">
        <v>7119.8083999999999</v>
      </c>
      <c r="D51" s="111"/>
      <c r="E51" s="70">
        <f>C51+D51</f>
        <v>7119.8083999999999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s="9" customFormat="1" ht="27.6" x14ac:dyDescent="0.25">
      <c r="A52" s="26" t="s">
        <v>81</v>
      </c>
      <c r="B52" s="22" t="s">
        <v>99</v>
      </c>
      <c r="C52" s="70">
        <v>1661</v>
      </c>
      <c r="D52" s="110"/>
      <c r="E52" s="70">
        <f t="shared" ref="E52:E56" si="4">C52+D52</f>
        <v>1661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s="9" customFormat="1" ht="47.25" customHeight="1" x14ac:dyDescent="0.25">
      <c r="A53" s="89" t="s">
        <v>147</v>
      </c>
      <c r="B53" s="102" t="s">
        <v>148</v>
      </c>
      <c r="C53" s="103">
        <v>1906.95</v>
      </c>
      <c r="D53" s="109">
        <v>-1906.95</v>
      </c>
      <c r="E53" s="70">
        <f t="shared" si="4"/>
        <v>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s="9" customFormat="1" ht="27.6" customHeight="1" x14ac:dyDescent="0.25">
      <c r="A54" s="23" t="s">
        <v>87</v>
      </c>
      <c r="B54" s="102" t="s">
        <v>100</v>
      </c>
      <c r="C54" s="72">
        <v>50.505049999999997</v>
      </c>
      <c r="D54" s="87"/>
      <c r="E54" s="70">
        <f t="shared" si="4"/>
        <v>50.505049999999997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s="9" customFormat="1" ht="27.6" x14ac:dyDescent="0.25">
      <c r="A55" s="23" t="s">
        <v>101</v>
      </c>
      <c r="B55" s="22" t="s">
        <v>102</v>
      </c>
      <c r="C55" s="70">
        <v>1009.999</v>
      </c>
      <c r="D55" s="87"/>
      <c r="E55" s="70">
        <f t="shared" si="4"/>
        <v>1009.999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s="9" customFormat="1" ht="27.6" x14ac:dyDescent="0.25">
      <c r="A56" s="26" t="s">
        <v>103</v>
      </c>
      <c r="B56" s="29" t="s">
        <v>104</v>
      </c>
      <c r="C56" s="70"/>
      <c r="D56" s="87">
        <v>1005</v>
      </c>
      <c r="E56" s="70">
        <f t="shared" si="4"/>
        <v>1005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s="9" customFormat="1" ht="19.95" customHeight="1" x14ac:dyDescent="0.25">
      <c r="A57" s="24" t="s">
        <v>69</v>
      </c>
      <c r="B57" s="25" t="s">
        <v>70</v>
      </c>
      <c r="C57" s="99">
        <f>C58+C59+C60+C61+C62+C63+C64</f>
        <v>20138.16316</v>
      </c>
      <c r="D57" s="99">
        <f t="shared" ref="D57:E57" si="5">D58+D59+D60+D61+D62+D63+D64</f>
        <v>272.8</v>
      </c>
      <c r="E57" s="99">
        <f t="shared" si="5"/>
        <v>20410.963159999999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s="9" customFormat="1" ht="44.4" customHeight="1" x14ac:dyDescent="0.25">
      <c r="A58" s="26" t="s">
        <v>69</v>
      </c>
      <c r="B58" s="27" t="s">
        <v>105</v>
      </c>
      <c r="C58" s="70">
        <v>16084.3</v>
      </c>
      <c r="D58" s="87">
        <f>E58-C58</f>
        <v>0</v>
      </c>
      <c r="E58" s="70">
        <v>16084.3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s="9" customFormat="1" ht="58.95" customHeight="1" x14ac:dyDescent="0.25">
      <c r="A59" s="26" t="s">
        <v>69</v>
      </c>
      <c r="B59" s="27" t="s">
        <v>106</v>
      </c>
      <c r="C59" s="70">
        <v>1593.4</v>
      </c>
      <c r="D59" s="87">
        <f t="shared" ref="D59" si="6">E59-C59</f>
        <v>0</v>
      </c>
      <c r="E59" s="70">
        <v>1593.4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s="9" customFormat="1" ht="29.4" customHeight="1" x14ac:dyDescent="0.25">
      <c r="A60" s="26" t="s">
        <v>69</v>
      </c>
      <c r="B60" s="27" t="s">
        <v>107</v>
      </c>
      <c r="C60" s="70">
        <v>1131.7</v>
      </c>
      <c r="D60" s="87">
        <v>272.8</v>
      </c>
      <c r="E60" s="70">
        <f>C60+D60</f>
        <v>1404.5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s="9" customFormat="1" ht="36" customHeight="1" x14ac:dyDescent="0.25">
      <c r="A61" s="26" t="s">
        <v>69</v>
      </c>
      <c r="B61" s="27" t="s">
        <v>108</v>
      </c>
      <c r="C61" s="70">
        <v>433.85899999999998</v>
      </c>
      <c r="D61" s="109">
        <v>0</v>
      </c>
      <c r="E61" s="70">
        <f>C61+D61</f>
        <v>433.85899999999998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s="9" customFormat="1" ht="35.4" customHeight="1" x14ac:dyDescent="0.25">
      <c r="A62" s="26" t="s">
        <v>69</v>
      </c>
      <c r="B62" s="27" t="s">
        <v>146</v>
      </c>
      <c r="C62" s="70">
        <v>448.30416000000002</v>
      </c>
      <c r="D62" s="109">
        <v>0</v>
      </c>
      <c r="E62" s="70">
        <f>C62+D62</f>
        <v>448.30416000000002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s="9" customFormat="1" ht="35.4" customHeight="1" x14ac:dyDescent="0.25">
      <c r="A63" s="26" t="s">
        <v>69</v>
      </c>
      <c r="B63" s="29" t="s">
        <v>150</v>
      </c>
      <c r="C63" s="70">
        <v>446.6</v>
      </c>
      <c r="D63" s="114"/>
      <c r="E63" s="70">
        <f>C63+D63</f>
        <v>446.6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s="8" customFormat="1" ht="31.95" hidden="1" customHeight="1" x14ac:dyDescent="0.25">
      <c r="A64" s="38" t="s">
        <v>87</v>
      </c>
      <c r="B64" s="29" t="s">
        <v>151</v>
      </c>
      <c r="C64" s="73"/>
      <c r="D64" s="104"/>
      <c r="E64" s="73">
        <f>C64+D64</f>
        <v>0</v>
      </c>
      <c r="G64" s="4"/>
    </row>
    <row r="65" spans="1:16" s="9" customFormat="1" ht="24.75" customHeight="1" x14ac:dyDescent="0.25">
      <c r="A65" s="19" t="s">
        <v>71</v>
      </c>
      <c r="B65" s="20" t="s">
        <v>72</v>
      </c>
      <c r="C65" s="71">
        <f>C66+C67+C68+C82+C83+C84+C85+C86+C87+C88+C89</f>
        <v>413355.67151000001</v>
      </c>
      <c r="D65" s="120">
        <f>+D66+D67+D68+D82+D83+D84+D85+D86+D87+D89</f>
        <v>32909.564999999995</v>
      </c>
      <c r="E65" s="71">
        <f>E66+E67+E68+E82+E83+E84+E85+E86+E87+E88+E89</f>
        <v>446265.23650999996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s="8" customFormat="1" ht="42.6" customHeight="1" x14ac:dyDescent="0.25">
      <c r="A66" s="38" t="s">
        <v>82</v>
      </c>
      <c r="B66" s="22" t="s">
        <v>109</v>
      </c>
      <c r="C66" s="72">
        <v>11.4</v>
      </c>
      <c r="D66" s="109">
        <f t="shared" ref="D66" si="7">E66-C66</f>
        <v>0</v>
      </c>
      <c r="E66" s="72">
        <v>11.4</v>
      </c>
      <c r="G66" s="4"/>
    </row>
    <row r="67" spans="1:16" s="8" customFormat="1" ht="31.5" customHeight="1" x14ac:dyDescent="0.25">
      <c r="A67" s="44" t="s">
        <v>89</v>
      </c>
      <c r="B67" s="22" t="s">
        <v>110</v>
      </c>
      <c r="C67" s="72">
        <v>4562</v>
      </c>
      <c r="D67" s="114"/>
      <c r="E67" s="72">
        <f>C67+D67</f>
        <v>4562</v>
      </c>
      <c r="F67" s="101"/>
      <c r="G67" s="4"/>
    </row>
    <row r="68" spans="1:16" s="16" customFormat="1" ht="30.75" customHeight="1" x14ac:dyDescent="0.25">
      <c r="A68" s="46" t="s">
        <v>111</v>
      </c>
      <c r="B68" s="47" t="s">
        <v>91</v>
      </c>
      <c r="C68" s="97">
        <f>C69+C70+C71+C72+C73+C74+C75+C76+C77+C78+C79+C80+C81</f>
        <v>279062.14869999996</v>
      </c>
      <c r="D68" s="121">
        <f>+D69+D70+D71+D72+D73+D74+D75+D76+D77+D78+D79+D81</f>
        <v>31335.281999999999</v>
      </c>
      <c r="E68" s="97">
        <f>E69+E70+E71+E72+E73+E74+E75+E76+E77+E78+E79+E80+E81</f>
        <v>310397.43069999997</v>
      </c>
      <c r="G68" s="4"/>
    </row>
    <row r="69" spans="1:16" s="15" customFormat="1" ht="115.2" customHeight="1" x14ac:dyDescent="0.25">
      <c r="A69" s="48" t="s">
        <v>111</v>
      </c>
      <c r="B69" s="49" t="s">
        <v>123</v>
      </c>
      <c r="C69" s="72">
        <v>264049</v>
      </c>
      <c r="D69" s="114">
        <v>31241.682000000001</v>
      </c>
      <c r="E69" s="72">
        <f>C69+D69</f>
        <v>295290.68200000003</v>
      </c>
      <c r="G69" s="4"/>
    </row>
    <row r="70" spans="1:16" s="15" customFormat="1" ht="30.75" customHeight="1" x14ac:dyDescent="0.25">
      <c r="A70" s="48" t="s">
        <v>111</v>
      </c>
      <c r="B70" s="49" t="s">
        <v>124</v>
      </c>
      <c r="C70" s="72">
        <v>1939</v>
      </c>
      <c r="D70" s="87">
        <f t="shared" ref="D70:D88" si="8">E70-C70</f>
        <v>0</v>
      </c>
      <c r="E70" s="72">
        <v>1939</v>
      </c>
      <c r="G70" s="4"/>
    </row>
    <row r="71" spans="1:16" s="15" customFormat="1" ht="31.2" customHeight="1" x14ac:dyDescent="0.25">
      <c r="A71" s="48" t="s">
        <v>111</v>
      </c>
      <c r="B71" s="49" t="s">
        <v>125</v>
      </c>
      <c r="C71" s="72">
        <v>841.8</v>
      </c>
      <c r="D71" s="87">
        <f t="shared" si="8"/>
        <v>0</v>
      </c>
      <c r="E71" s="72">
        <v>841.8</v>
      </c>
      <c r="G71" s="4"/>
    </row>
    <row r="72" spans="1:16" s="15" customFormat="1" ht="112.95" customHeight="1" x14ac:dyDescent="0.25">
      <c r="A72" s="48" t="s">
        <v>111</v>
      </c>
      <c r="B72" s="49" t="s">
        <v>126</v>
      </c>
      <c r="C72" s="72">
        <v>1168.5</v>
      </c>
      <c r="D72" s="87">
        <f t="shared" si="8"/>
        <v>0</v>
      </c>
      <c r="E72" s="72">
        <v>1168.5</v>
      </c>
      <c r="G72" s="4"/>
    </row>
    <row r="73" spans="1:16" s="15" customFormat="1" ht="98.4" customHeight="1" x14ac:dyDescent="0.25">
      <c r="A73" s="48" t="s">
        <v>111</v>
      </c>
      <c r="B73" s="49" t="s">
        <v>127</v>
      </c>
      <c r="C73" s="72">
        <v>2404.3829999999998</v>
      </c>
      <c r="D73" s="109"/>
      <c r="E73" s="72">
        <f>C73+D73</f>
        <v>2404.3829999999998</v>
      </c>
      <c r="G73" s="4"/>
    </row>
    <row r="74" spans="1:16" s="15" customFormat="1" ht="98.4" customHeight="1" x14ac:dyDescent="0.25">
      <c r="A74" s="48" t="s">
        <v>111</v>
      </c>
      <c r="B74" s="49" t="s">
        <v>128</v>
      </c>
      <c r="C74" s="72">
        <v>4913.3999999999996</v>
      </c>
      <c r="D74" s="87">
        <v>0</v>
      </c>
      <c r="E74" s="72">
        <v>4913.3999999999996</v>
      </c>
      <c r="G74" s="4"/>
    </row>
    <row r="75" spans="1:16" s="15" customFormat="1" ht="112.95" customHeight="1" x14ac:dyDescent="0.25">
      <c r="A75" s="48" t="s">
        <v>111</v>
      </c>
      <c r="B75" s="49" t="s">
        <v>129</v>
      </c>
      <c r="C75" s="72">
        <v>2013.8440000000001</v>
      </c>
      <c r="D75" s="109"/>
      <c r="E75" s="72">
        <f>C75+D75</f>
        <v>2013.8440000000001</v>
      </c>
      <c r="G75" s="4"/>
    </row>
    <row r="76" spans="1:16" s="15" customFormat="1" ht="32.4" customHeight="1" x14ac:dyDescent="0.25">
      <c r="A76" s="48" t="s">
        <v>111</v>
      </c>
      <c r="B76" s="49" t="s">
        <v>130</v>
      </c>
      <c r="C76" s="72">
        <v>612.5</v>
      </c>
      <c r="D76" s="87">
        <v>46.8</v>
      </c>
      <c r="E76" s="72">
        <f>C76+D76</f>
        <v>659.3</v>
      </c>
      <c r="G76" s="4"/>
    </row>
    <row r="77" spans="1:16" s="15" customFormat="1" ht="28.95" customHeight="1" x14ac:dyDescent="0.25">
      <c r="A77" s="48" t="s">
        <v>111</v>
      </c>
      <c r="B77" s="49" t="s">
        <v>131</v>
      </c>
      <c r="C77" s="72">
        <v>940.2</v>
      </c>
      <c r="D77" s="87">
        <v>46.8</v>
      </c>
      <c r="E77" s="72">
        <f>C77+D77</f>
        <v>987</v>
      </c>
      <c r="G77" s="4"/>
    </row>
    <row r="78" spans="1:16" s="15" customFormat="1" ht="30.75" customHeight="1" x14ac:dyDescent="0.25">
      <c r="A78" s="48" t="s">
        <v>111</v>
      </c>
      <c r="B78" s="49" t="s">
        <v>132</v>
      </c>
      <c r="C78" s="72">
        <v>134.42169999999999</v>
      </c>
      <c r="D78" s="92"/>
      <c r="E78" s="72">
        <f>C78+D78</f>
        <v>134.42169999999999</v>
      </c>
      <c r="G78" s="4"/>
    </row>
    <row r="79" spans="1:16" s="15" customFormat="1" ht="42" customHeight="1" x14ac:dyDescent="0.25">
      <c r="A79" s="48" t="s">
        <v>111</v>
      </c>
      <c r="B79" s="49" t="s">
        <v>133</v>
      </c>
      <c r="C79" s="72">
        <v>2</v>
      </c>
      <c r="D79" s="87">
        <f t="shared" si="8"/>
        <v>0</v>
      </c>
      <c r="E79" s="72">
        <v>2</v>
      </c>
      <c r="G79" s="4"/>
    </row>
    <row r="80" spans="1:16" s="15" customFormat="1" ht="30.75" hidden="1" customHeight="1" x14ac:dyDescent="0.25">
      <c r="A80" s="48" t="s">
        <v>111</v>
      </c>
      <c r="B80" s="49" t="s">
        <v>134</v>
      </c>
      <c r="C80" s="72">
        <v>0</v>
      </c>
      <c r="D80" s="106"/>
      <c r="E80" s="72">
        <f>C80+D80</f>
        <v>0</v>
      </c>
      <c r="G80" s="4"/>
    </row>
    <row r="81" spans="1:7" s="15" customFormat="1" ht="43.95" customHeight="1" x14ac:dyDescent="0.25">
      <c r="A81" s="48" t="s">
        <v>111</v>
      </c>
      <c r="B81" s="49" t="s">
        <v>135</v>
      </c>
      <c r="C81" s="72">
        <v>43.1</v>
      </c>
      <c r="D81" s="87">
        <f t="shared" si="8"/>
        <v>0</v>
      </c>
      <c r="E81" s="72">
        <v>43.1</v>
      </c>
      <c r="G81" s="4"/>
    </row>
    <row r="82" spans="1:7" s="15" customFormat="1" ht="56.4" customHeight="1" x14ac:dyDescent="0.25">
      <c r="A82" s="44" t="s">
        <v>88</v>
      </c>
      <c r="B82" s="22" t="s">
        <v>112</v>
      </c>
      <c r="C82" s="72">
        <v>3543.4</v>
      </c>
      <c r="D82" s="87">
        <v>1303.8</v>
      </c>
      <c r="E82" s="72">
        <f>C82+D82</f>
        <v>4847.2</v>
      </c>
      <c r="G82" s="4"/>
    </row>
    <row r="83" spans="1:7" s="8" customFormat="1" ht="45.6" customHeight="1" x14ac:dyDescent="0.25">
      <c r="A83" s="44" t="s">
        <v>113</v>
      </c>
      <c r="B83" s="22" t="s">
        <v>114</v>
      </c>
      <c r="C83" s="72">
        <v>24047.895</v>
      </c>
      <c r="D83" s="115">
        <f>-1100+4280.091</f>
        <v>3180.0910000000003</v>
      </c>
      <c r="E83" s="72">
        <f>C83+D83</f>
        <v>27227.986000000001</v>
      </c>
      <c r="G83" s="4"/>
    </row>
    <row r="84" spans="1:7" s="8" customFormat="1" ht="45.6" customHeight="1" x14ac:dyDescent="0.25">
      <c r="A84" s="38" t="s">
        <v>83</v>
      </c>
      <c r="B84" s="22" t="s">
        <v>115</v>
      </c>
      <c r="C84" s="72">
        <v>413.9</v>
      </c>
      <c r="D84" s="115"/>
      <c r="E84" s="72">
        <f>C84+D84</f>
        <v>413.9</v>
      </c>
      <c r="G84" s="4"/>
    </row>
    <row r="85" spans="1:7" s="15" customFormat="1" ht="44.4" customHeight="1" x14ac:dyDescent="0.25">
      <c r="A85" s="38" t="s">
        <v>84</v>
      </c>
      <c r="B85" s="28" t="s">
        <v>116</v>
      </c>
      <c r="C85" s="72">
        <v>98.247</v>
      </c>
      <c r="D85" s="92">
        <f t="shared" si="8"/>
        <v>0</v>
      </c>
      <c r="E85" s="72">
        <v>98.247</v>
      </c>
      <c r="G85" s="4"/>
    </row>
    <row r="86" spans="1:7" s="15" customFormat="1" ht="29.4" customHeight="1" x14ac:dyDescent="0.25">
      <c r="A86" s="38" t="s">
        <v>85</v>
      </c>
      <c r="B86" s="22" t="s">
        <v>117</v>
      </c>
      <c r="C86" s="72">
        <v>4200</v>
      </c>
      <c r="D86" s="110">
        <v>240.392</v>
      </c>
      <c r="E86" s="72">
        <f>C86+D86</f>
        <v>4440.3919999999998</v>
      </c>
      <c r="G86" s="4"/>
    </row>
    <row r="87" spans="1:7" s="8" customFormat="1" ht="27.6" customHeight="1" x14ac:dyDescent="0.25">
      <c r="A87" s="38" t="s">
        <v>118</v>
      </c>
      <c r="B87" s="22" t="s">
        <v>119</v>
      </c>
      <c r="C87" s="72">
        <v>80808.080809999999</v>
      </c>
      <c r="D87" s="92">
        <v>-2550</v>
      </c>
      <c r="E87" s="72">
        <f>C87+D87</f>
        <v>78258.080809999999</v>
      </c>
      <c r="G87" s="4"/>
    </row>
    <row r="88" spans="1:7" s="8" customFormat="1" ht="70.2" hidden="1" customHeight="1" x14ac:dyDescent="0.25">
      <c r="A88" s="38" t="s">
        <v>86</v>
      </c>
      <c r="B88" s="22" t="s">
        <v>120</v>
      </c>
      <c r="C88" s="72"/>
      <c r="D88" s="92">
        <f t="shared" si="8"/>
        <v>0</v>
      </c>
      <c r="E88" s="72"/>
      <c r="F88" s="8" t="s">
        <v>136</v>
      </c>
      <c r="G88" s="4"/>
    </row>
    <row r="89" spans="1:7" s="15" customFormat="1" ht="30" customHeight="1" x14ac:dyDescent="0.25">
      <c r="A89" s="23" t="s">
        <v>121</v>
      </c>
      <c r="B89" s="29" t="s">
        <v>122</v>
      </c>
      <c r="C89" s="72">
        <v>16608.599999999999</v>
      </c>
      <c r="D89" s="115">
        <v>-600</v>
      </c>
      <c r="E89" s="72">
        <f>C89+D89</f>
        <v>16008.599999999999</v>
      </c>
      <c r="G89" s="4"/>
    </row>
    <row r="90" spans="1:7" s="9" customFormat="1" ht="19.95" customHeight="1" x14ac:dyDescent="0.25">
      <c r="A90" s="19" t="s">
        <v>73</v>
      </c>
      <c r="B90" s="30" t="s">
        <v>74</v>
      </c>
      <c r="C90" s="69">
        <f>C91+C92+C93+C94</f>
        <v>17553.709579999999</v>
      </c>
      <c r="D90" s="69">
        <f t="shared" ref="D90:E90" si="9">D91+D92+D93+D94</f>
        <v>264.36529999999999</v>
      </c>
      <c r="E90" s="69">
        <f t="shared" si="9"/>
        <v>17818.07488</v>
      </c>
      <c r="G90" s="4"/>
    </row>
    <row r="91" spans="1:7" s="9" customFormat="1" ht="55.2" x14ac:dyDescent="0.25">
      <c r="A91" s="26" t="s">
        <v>75</v>
      </c>
      <c r="B91" s="31" t="s">
        <v>76</v>
      </c>
      <c r="C91" s="70">
        <v>2630</v>
      </c>
      <c r="D91" s="92"/>
      <c r="E91" s="116">
        <f>C91+D91</f>
        <v>2630</v>
      </c>
      <c r="G91" s="4"/>
    </row>
    <row r="92" spans="1:7" s="9" customFormat="1" ht="55.2" x14ac:dyDescent="0.25">
      <c r="A92" s="26" t="s">
        <v>137</v>
      </c>
      <c r="B92" s="31" t="s">
        <v>138</v>
      </c>
      <c r="C92" s="70">
        <v>13863.40958</v>
      </c>
      <c r="D92" s="92"/>
      <c r="E92" s="70">
        <f t="shared" ref="E92:E95" si="10">C92+D92</f>
        <v>13863.40958</v>
      </c>
      <c r="G92" s="4"/>
    </row>
    <row r="93" spans="1:7" s="9" customFormat="1" ht="55.2" x14ac:dyDescent="0.25">
      <c r="A93" s="26" t="s">
        <v>139</v>
      </c>
      <c r="B93" s="31" t="s">
        <v>140</v>
      </c>
      <c r="C93" s="70">
        <v>1060.3</v>
      </c>
      <c r="D93" s="87">
        <v>114.3653</v>
      </c>
      <c r="E93" s="116">
        <f t="shared" si="10"/>
        <v>1174.6652999999999</v>
      </c>
      <c r="G93" s="4"/>
    </row>
    <row r="94" spans="1:7" s="9" customFormat="1" ht="69" x14ac:dyDescent="0.25">
      <c r="A94" s="26" t="s">
        <v>139</v>
      </c>
      <c r="B94" s="31" t="s">
        <v>158</v>
      </c>
      <c r="C94" s="70"/>
      <c r="D94" s="87">
        <v>150</v>
      </c>
      <c r="E94" s="116">
        <f>C94+D94</f>
        <v>150</v>
      </c>
      <c r="G94" s="4"/>
    </row>
    <row r="95" spans="1:7" s="9" customFormat="1" ht="27.6" x14ac:dyDescent="0.25">
      <c r="A95" s="26" t="s">
        <v>153</v>
      </c>
      <c r="B95" s="31" t="s">
        <v>152</v>
      </c>
      <c r="C95" s="70">
        <v>1134.0350000000001</v>
      </c>
      <c r="D95" s="115"/>
      <c r="E95" s="116">
        <f t="shared" si="10"/>
        <v>1134.0350000000001</v>
      </c>
      <c r="G95" s="4"/>
    </row>
    <row r="96" spans="1:7" s="3" customFormat="1" ht="24" customHeight="1" x14ac:dyDescent="0.25">
      <c r="A96" s="37"/>
      <c r="B96" s="33" t="s">
        <v>77</v>
      </c>
      <c r="C96" s="91">
        <f>C13+C42</f>
        <v>632281.44170000008</v>
      </c>
      <c r="D96" s="90">
        <f>D13+D42</f>
        <v>47462.380299999997</v>
      </c>
      <c r="E96" s="98">
        <f>E13+E42</f>
        <v>679743.82200000004</v>
      </c>
      <c r="G96" s="4"/>
    </row>
    <row r="97" spans="1:16" s="14" customFormat="1" x14ac:dyDescent="0.25">
      <c r="A97" s="50" t="s">
        <v>78</v>
      </c>
      <c r="B97" s="53"/>
      <c r="C97" s="53"/>
      <c r="D97" s="80"/>
      <c r="E97" s="51"/>
      <c r="F97" s="13"/>
      <c r="G97" s="4"/>
      <c r="H97" s="13"/>
      <c r="I97" s="13"/>
      <c r="J97" s="13"/>
      <c r="K97" s="13"/>
      <c r="L97" s="13"/>
      <c r="M97" s="13"/>
      <c r="N97" s="13"/>
      <c r="O97" s="13"/>
      <c r="P97" s="13"/>
    </row>
    <row r="98" spans="1:16" s="14" customFormat="1" ht="13.2" x14ac:dyDescent="0.25">
      <c r="A98" s="12"/>
      <c r="B98" s="54"/>
      <c r="C98" s="54"/>
      <c r="D98" s="81"/>
      <c r="E98" s="35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</row>
    <row r="99" spans="1:16" x14ac:dyDescent="0.25">
      <c r="B99" s="55"/>
      <c r="C99" s="55"/>
      <c r="E99" s="74"/>
    </row>
    <row r="100" spans="1:16" x14ac:dyDescent="0.25">
      <c r="B100" s="55"/>
      <c r="C100" s="83"/>
    </row>
    <row r="101" spans="1:16" x14ac:dyDescent="0.25">
      <c r="B101" s="55"/>
      <c r="C101" s="55"/>
      <c r="E101" s="82"/>
    </row>
    <row r="102" spans="1:16" x14ac:dyDescent="0.25">
      <c r="B102" s="55"/>
      <c r="C102" s="55"/>
    </row>
    <row r="103" spans="1:16" x14ac:dyDescent="0.25">
      <c r="B103" s="55"/>
      <c r="C103" s="55"/>
    </row>
    <row r="104" spans="1:16" x14ac:dyDescent="0.25">
      <c r="B104" s="55"/>
      <c r="C104" s="105"/>
      <c r="E104" s="74"/>
    </row>
    <row r="105" spans="1:16" x14ac:dyDescent="0.25">
      <c r="B105" s="55"/>
      <c r="C105" s="55"/>
      <c r="D105" s="108"/>
    </row>
    <row r="106" spans="1:16" x14ac:dyDescent="0.25">
      <c r="B106" s="55"/>
      <c r="C106" s="55"/>
    </row>
    <row r="107" spans="1:16" x14ac:dyDescent="0.25">
      <c r="B107" s="55"/>
      <c r="C107" s="55"/>
    </row>
    <row r="108" spans="1:16" x14ac:dyDescent="0.25">
      <c r="B108" s="55"/>
      <c r="C108" s="55"/>
      <c r="E108" s="107"/>
    </row>
    <row r="109" spans="1:16" x14ac:dyDescent="0.25">
      <c r="B109" s="55"/>
      <c r="C109" s="55"/>
    </row>
    <row r="110" spans="1:16" x14ac:dyDescent="0.25">
      <c r="B110" s="55"/>
      <c r="C110" s="55"/>
    </row>
    <row r="111" spans="1:16" x14ac:dyDescent="0.25">
      <c r="B111" s="55"/>
      <c r="C111" s="55"/>
    </row>
    <row r="112" spans="1:16" x14ac:dyDescent="0.25">
      <c r="B112" s="55"/>
      <c r="C112" s="55"/>
    </row>
    <row r="113" spans="2:3" x14ac:dyDescent="0.25">
      <c r="B113" s="55"/>
      <c r="C113" s="55"/>
    </row>
    <row r="114" spans="2:3" x14ac:dyDescent="0.25">
      <c r="B114" s="55"/>
      <c r="C114" s="55"/>
    </row>
    <row r="115" spans="2:3" x14ac:dyDescent="0.25">
      <c r="B115" s="55"/>
      <c r="C115" s="55"/>
    </row>
    <row r="116" spans="2:3" x14ac:dyDescent="0.25">
      <c r="B116" s="55"/>
      <c r="C116" s="55"/>
    </row>
    <row r="117" spans="2:3" x14ac:dyDescent="0.25">
      <c r="B117" s="55"/>
      <c r="C117" s="55"/>
    </row>
    <row r="118" spans="2:3" x14ac:dyDescent="0.25">
      <c r="B118" s="55"/>
      <c r="C118" s="55"/>
    </row>
    <row r="119" spans="2:3" x14ac:dyDescent="0.25">
      <c r="B119" s="55"/>
      <c r="C119" s="55"/>
    </row>
    <row r="120" spans="2:3" x14ac:dyDescent="0.25">
      <c r="B120" s="55"/>
      <c r="C120" s="55"/>
    </row>
    <row r="121" spans="2:3" x14ac:dyDescent="0.25">
      <c r="B121" s="55"/>
      <c r="C121" s="55"/>
    </row>
    <row r="122" spans="2:3" x14ac:dyDescent="0.25">
      <c r="B122" s="55"/>
      <c r="C122" s="55"/>
    </row>
    <row r="123" spans="2:3" x14ac:dyDescent="0.25">
      <c r="B123" s="55"/>
      <c r="C123" s="55"/>
    </row>
    <row r="124" spans="2:3" x14ac:dyDescent="0.25">
      <c r="B124" s="55"/>
      <c r="C124" s="55"/>
    </row>
    <row r="125" spans="2:3" x14ac:dyDescent="0.25">
      <c r="B125" s="55"/>
      <c r="C125" s="55"/>
    </row>
    <row r="126" spans="2:3" x14ac:dyDescent="0.25">
      <c r="B126" s="55"/>
      <c r="C126" s="55"/>
    </row>
    <row r="127" spans="2:3" x14ac:dyDescent="0.25">
      <c r="B127" s="55"/>
      <c r="C127" s="55"/>
    </row>
    <row r="128" spans="2:3" x14ac:dyDescent="0.25">
      <c r="B128" s="55"/>
      <c r="C128" s="55"/>
    </row>
    <row r="129" spans="2:3" x14ac:dyDescent="0.25">
      <c r="B129" s="55"/>
      <c r="C129" s="55"/>
    </row>
    <row r="130" spans="2:3" x14ac:dyDescent="0.25">
      <c r="B130" s="55"/>
      <c r="C130" s="55"/>
    </row>
    <row r="131" spans="2:3" x14ac:dyDescent="0.25">
      <c r="B131" s="55"/>
      <c r="C131" s="55"/>
    </row>
    <row r="132" spans="2:3" x14ac:dyDescent="0.25">
      <c r="B132" s="55"/>
      <c r="C132" s="55"/>
    </row>
    <row r="133" spans="2:3" x14ac:dyDescent="0.25">
      <c r="B133" s="55"/>
      <c r="C133" s="55"/>
    </row>
    <row r="134" spans="2:3" x14ac:dyDescent="0.25">
      <c r="B134" s="55"/>
      <c r="C134" s="55"/>
    </row>
    <row r="135" spans="2:3" x14ac:dyDescent="0.25">
      <c r="B135" s="55"/>
      <c r="C135" s="55"/>
    </row>
    <row r="136" spans="2:3" x14ac:dyDescent="0.25">
      <c r="B136" s="55"/>
      <c r="C136" s="55"/>
    </row>
    <row r="137" spans="2:3" x14ac:dyDescent="0.25">
      <c r="B137" s="55"/>
      <c r="C137" s="55"/>
    </row>
    <row r="138" spans="2:3" x14ac:dyDescent="0.25">
      <c r="B138" s="55"/>
      <c r="C138" s="55"/>
    </row>
    <row r="139" spans="2:3" x14ac:dyDescent="0.25">
      <c r="B139" s="55"/>
      <c r="C139" s="55"/>
    </row>
    <row r="140" spans="2:3" x14ac:dyDescent="0.25">
      <c r="B140" s="55"/>
      <c r="C140" s="55"/>
    </row>
    <row r="141" spans="2:3" x14ac:dyDescent="0.25">
      <c r="B141" s="55"/>
      <c r="C141" s="55"/>
    </row>
    <row r="142" spans="2:3" x14ac:dyDescent="0.25">
      <c r="B142" s="55"/>
      <c r="C142" s="55"/>
    </row>
    <row r="143" spans="2:3" x14ac:dyDescent="0.25">
      <c r="B143" s="55"/>
      <c r="C143" s="55"/>
    </row>
    <row r="144" spans="2:3" x14ac:dyDescent="0.25">
      <c r="B144" s="55"/>
      <c r="C144" s="55"/>
    </row>
    <row r="145" spans="2:3" x14ac:dyDescent="0.25">
      <c r="B145" s="55"/>
      <c r="C145" s="55"/>
    </row>
    <row r="146" spans="2:3" x14ac:dyDescent="0.25">
      <c r="B146" s="55"/>
      <c r="C146" s="55"/>
    </row>
    <row r="147" spans="2:3" x14ac:dyDescent="0.25">
      <c r="B147" s="55"/>
      <c r="C147" s="55"/>
    </row>
    <row r="148" spans="2:3" x14ac:dyDescent="0.25">
      <c r="B148" s="55"/>
      <c r="C148" s="55"/>
    </row>
    <row r="149" spans="2:3" x14ac:dyDescent="0.25">
      <c r="B149" s="55"/>
      <c r="C149" s="55"/>
    </row>
    <row r="150" spans="2:3" x14ac:dyDescent="0.25">
      <c r="B150" s="55"/>
      <c r="C150" s="55"/>
    </row>
    <row r="151" spans="2:3" x14ac:dyDescent="0.25">
      <c r="B151" s="55"/>
      <c r="C151" s="55"/>
    </row>
    <row r="152" spans="2:3" x14ac:dyDescent="0.25">
      <c r="B152" s="55"/>
      <c r="C152" s="55"/>
    </row>
    <row r="153" spans="2:3" x14ac:dyDescent="0.25">
      <c r="B153" s="55"/>
      <c r="C153" s="55"/>
    </row>
    <row r="154" spans="2:3" x14ac:dyDescent="0.25">
      <c r="B154" s="55"/>
      <c r="C154" s="55"/>
    </row>
    <row r="155" spans="2:3" x14ac:dyDescent="0.25">
      <c r="B155" s="55"/>
      <c r="C155" s="55"/>
    </row>
    <row r="156" spans="2:3" x14ac:dyDescent="0.25">
      <c r="B156" s="55"/>
      <c r="C156" s="55"/>
    </row>
    <row r="157" spans="2:3" x14ac:dyDescent="0.25">
      <c r="B157" s="55"/>
      <c r="C157" s="55"/>
    </row>
    <row r="158" spans="2:3" x14ac:dyDescent="0.25">
      <c r="B158" s="55"/>
      <c r="C158" s="55"/>
    </row>
    <row r="159" spans="2:3" x14ac:dyDescent="0.25">
      <c r="B159" s="55"/>
      <c r="C159" s="55"/>
    </row>
    <row r="160" spans="2:3" x14ac:dyDescent="0.25">
      <c r="B160" s="55"/>
      <c r="C160" s="55"/>
    </row>
    <row r="161" spans="2:3" x14ac:dyDescent="0.25">
      <c r="B161" s="55"/>
      <c r="C161" s="55"/>
    </row>
    <row r="162" spans="2:3" x14ac:dyDescent="0.25">
      <c r="B162" s="55"/>
      <c r="C162" s="55"/>
    </row>
    <row r="163" spans="2:3" x14ac:dyDescent="0.25">
      <c r="B163" s="55"/>
      <c r="C163" s="55"/>
    </row>
    <row r="164" spans="2:3" x14ac:dyDescent="0.25">
      <c r="B164" s="55"/>
      <c r="C164" s="55"/>
    </row>
    <row r="165" spans="2:3" x14ac:dyDescent="0.25">
      <c r="B165" s="55"/>
      <c r="C165" s="55"/>
    </row>
    <row r="166" spans="2:3" x14ac:dyDescent="0.25">
      <c r="B166" s="55"/>
      <c r="C166" s="55"/>
    </row>
    <row r="167" spans="2:3" x14ac:dyDescent="0.25">
      <c r="B167" s="55"/>
      <c r="C167" s="55"/>
    </row>
    <row r="168" spans="2:3" x14ac:dyDescent="0.25">
      <c r="B168" s="55"/>
      <c r="C168" s="55"/>
    </row>
    <row r="169" spans="2:3" x14ac:dyDescent="0.25">
      <c r="B169" s="55"/>
      <c r="C169" s="55"/>
    </row>
    <row r="170" spans="2:3" x14ac:dyDescent="0.25">
      <c r="B170" s="55"/>
      <c r="C170" s="55"/>
    </row>
    <row r="171" spans="2:3" x14ac:dyDescent="0.25">
      <c r="B171" s="55"/>
      <c r="C171" s="55"/>
    </row>
    <row r="172" spans="2:3" x14ac:dyDescent="0.25">
      <c r="B172" s="55"/>
      <c r="C172" s="55"/>
    </row>
    <row r="173" spans="2:3" x14ac:dyDescent="0.25">
      <c r="B173" s="55"/>
      <c r="C173" s="55"/>
    </row>
    <row r="174" spans="2:3" x14ac:dyDescent="0.25">
      <c r="B174" s="55"/>
      <c r="C174" s="55"/>
    </row>
    <row r="175" spans="2:3" x14ac:dyDescent="0.25">
      <c r="B175" s="55"/>
      <c r="C175" s="55"/>
    </row>
    <row r="176" spans="2:3" x14ac:dyDescent="0.25">
      <c r="B176" s="55"/>
      <c r="C176" s="55"/>
    </row>
    <row r="177" spans="2:3" x14ac:dyDescent="0.25">
      <c r="B177" s="55"/>
      <c r="C177" s="55"/>
    </row>
    <row r="178" spans="2:3" x14ac:dyDescent="0.25">
      <c r="B178" s="55"/>
      <c r="C178" s="55"/>
    </row>
    <row r="179" spans="2:3" x14ac:dyDescent="0.25">
      <c r="B179" s="55"/>
      <c r="C179" s="55"/>
    </row>
    <row r="180" spans="2:3" x14ac:dyDescent="0.25">
      <c r="B180" s="55"/>
      <c r="C180" s="55"/>
    </row>
    <row r="181" spans="2:3" x14ac:dyDescent="0.25">
      <c r="B181" s="55"/>
      <c r="C181" s="55"/>
    </row>
    <row r="182" spans="2:3" x14ac:dyDescent="0.25">
      <c r="B182" s="55"/>
      <c r="C182" s="55"/>
    </row>
    <row r="183" spans="2:3" x14ac:dyDescent="0.25">
      <c r="B183" s="55"/>
      <c r="C183" s="55"/>
    </row>
    <row r="184" spans="2:3" x14ac:dyDescent="0.25">
      <c r="B184" s="55"/>
      <c r="C184" s="55"/>
    </row>
    <row r="185" spans="2:3" x14ac:dyDescent="0.25">
      <c r="B185" s="55"/>
      <c r="C185" s="55"/>
    </row>
    <row r="186" spans="2:3" x14ac:dyDescent="0.25">
      <c r="B186" s="55"/>
      <c r="C186" s="55"/>
    </row>
    <row r="187" spans="2:3" x14ac:dyDescent="0.25">
      <c r="B187" s="55"/>
      <c r="C187" s="55"/>
    </row>
    <row r="188" spans="2:3" x14ac:dyDescent="0.25">
      <c r="B188" s="55"/>
      <c r="C188" s="55"/>
    </row>
    <row r="189" spans="2:3" x14ac:dyDescent="0.25">
      <c r="B189" s="55"/>
      <c r="C189" s="55"/>
    </row>
    <row r="190" spans="2:3" x14ac:dyDescent="0.25">
      <c r="B190" s="55"/>
      <c r="C190" s="55"/>
    </row>
    <row r="191" spans="2:3" x14ac:dyDescent="0.25">
      <c r="B191" s="55"/>
      <c r="C191" s="55"/>
    </row>
    <row r="192" spans="2:3" x14ac:dyDescent="0.25">
      <c r="B192" s="55"/>
      <c r="C192" s="55"/>
    </row>
    <row r="193" spans="2:3" x14ac:dyDescent="0.25">
      <c r="B193" s="55"/>
      <c r="C193" s="55"/>
    </row>
    <row r="194" spans="2:3" x14ac:dyDescent="0.25">
      <c r="B194" s="55"/>
      <c r="C194" s="55"/>
    </row>
    <row r="195" spans="2:3" x14ac:dyDescent="0.25">
      <c r="B195" s="55"/>
      <c r="C195" s="55"/>
    </row>
    <row r="196" spans="2:3" x14ac:dyDescent="0.25">
      <c r="B196" s="55"/>
      <c r="C196" s="55"/>
    </row>
    <row r="197" spans="2:3" x14ac:dyDescent="0.25">
      <c r="B197" s="55"/>
      <c r="C197" s="55"/>
    </row>
    <row r="198" spans="2:3" x14ac:dyDescent="0.25">
      <c r="B198" s="55"/>
      <c r="C198" s="55"/>
    </row>
    <row r="199" spans="2:3" x14ac:dyDescent="0.25">
      <c r="B199" s="55"/>
      <c r="C199" s="55"/>
    </row>
    <row r="200" spans="2:3" x14ac:dyDescent="0.25">
      <c r="B200" s="55"/>
      <c r="C200" s="55"/>
    </row>
    <row r="201" spans="2:3" x14ac:dyDescent="0.25">
      <c r="B201" s="55"/>
      <c r="C201" s="55"/>
    </row>
    <row r="202" spans="2:3" x14ac:dyDescent="0.25">
      <c r="B202" s="55"/>
      <c r="C202" s="55"/>
    </row>
    <row r="203" spans="2:3" x14ac:dyDescent="0.25">
      <c r="B203" s="55"/>
      <c r="C203" s="55"/>
    </row>
    <row r="204" spans="2:3" x14ac:dyDescent="0.25">
      <c r="B204" s="55"/>
      <c r="C204" s="55"/>
    </row>
    <row r="205" spans="2:3" x14ac:dyDescent="0.25">
      <c r="B205" s="55"/>
      <c r="C205" s="55"/>
    </row>
    <row r="206" spans="2:3" x14ac:dyDescent="0.25">
      <c r="B206" s="55"/>
      <c r="C206" s="55"/>
    </row>
    <row r="207" spans="2:3" x14ac:dyDescent="0.25">
      <c r="B207" s="55"/>
      <c r="C207" s="55"/>
    </row>
    <row r="208" spans="2:3" x14ac:dyDescent="0.25">
      <c r="B208" s="55"/>
      <c r="C208" s="55"/>
    </row>
    <row r="209" spans="2:3" x14ac:dyDescent="0.25">
      <c r="B209" s="55"/>
      <c r="C209" s="55"/>
    </row>
    <row r="210" spans="2:3" x14ac:dyDescent="0.25">
      <c r="B210" s="55"/>
      <c r="C210" s="55"/>
    </row>
    <row r="211" spans="2:3" x14ac:dyDescent="0.25">
      <c r="B211" s="55"/>
      <c r="C211" s="55"/>
    </row>
    <row r="212" spans="2:3" x14ac:dyDescent="0.25">
      <c r="B212" s="55"/>
      <c r="C212" s="55"/>
    </row>
    <row r="213" spans="2:3" x14ac:dyDescent="0.25">
      <c r="B213" s="55"/>
      <c r="C213" s="55"/>
    </row>
    <row r="214" spans="2:3" x14ac:dyDescent="0.25">
      <c r="B214" s="55"/>
      <c r="C214" s="55"/>
    </row>
    <row r="215" spans="2:3" x14ac:dyDescent="0.25">
      <c r="B215" s="55"/>
      <c r="C215" s="55"/>
    </row>
    <row r="216" spans="2:3" x14ac:dyDescent="0.25">
      <c r="B216" s="55"/>
      <c r="C216" s="55"/>
    </row>
    <row r="217" spans="2:3" x14ac:dyDescent="0.25">
      <c r="B217" s="55"/>
      <c r="C217" s="55"/>
    </row>
    <row r="218" spans="2:3" x14ac:dyDescent="0.25">
      <c r="B218" s="55"/>
      <c r="C218" s="55"/>
    </row>
    <row r="219" spans="2:3" x14ac:dyDescent="0.25">
      <c r="B219" s="55"/>
      <c r="C219" s="55"/>
    </row>
    <row r="220" spans="2:3" x14ac:dyDescent="0.25">
      <c r="B220" s="55"/>
      <c r="C220" s="55"/>
    </row>
    <row r="221" spans="2:3" x14ac:dyDescent="0.25">
      <c r="B221" s="55"/>
      <c r="C221" s="55"/>
    </row>
    <row r="222" spans="2:3" x14ac:dyDescent="0.25">
      <c r="B222" s="55"/>
      <c r="C222" s="55"/>
    </row>
    <row r="223" spans="2:3" x14ac:dyDescent="0.25">
      <c r="B223" s="55"/>
      <c r="C223" s="55"/>
    </row>
    <row r="224" spans="2:3" x14ac:dyDescent="0.25">
      <c r="B224" s="55"/>
      <c r="C224" s="55"/>
    </row>
    <row r="225" spans="2:3" x14ac:dyDescent="0.25">
      <c r="B225" s="55"/>
      <c r="C225" s="55"/>
    </row>
    <row r="226" spans="2:3" x14ac:dyDescent="0.25">
      <c r="B226" s="55"/>
      <c r="C226" s="55"/>
    </row>
    <row r="227" spans="2:3" x14ac:dyDescent="0.25">
      <c r="B227" s="55"/>
      <c r="C227" s="55"/>
    </row>
    <row r="228" spans="2:3" x14ac:dyDescent="0.25">
      <c r="B228" s="55"/>
      <c r="C228" s="55"/>
    </row>
    <row r="229" spans="2:3" x14ac:dyDescent="0.25">
      <c r="B229" s="55"/>
      <c r="C229" s="55"/>
    </row>
    <row r="230" spans="2:3" x14ac:dyDescent="0.25">
      <c r="B230" s="55"/>
      <c r="C230" s="55"/>
    </row>
    <row r="231" spans="2:3" x14ac:dyDescent="0.25">
      <c r="B231" s="55"/>
      <c r="C231" s="55"/>
    </row>
    <row r="232" spans="2:3" x14ac:dyDescent="0.25">
      <c r="B232" s="55"/>
      <c r="C232" s="55"/>
    </row>
    <row r="233" spans="2:3" x14ac:dyDescent="0.25">
      <c r="B233" s="55"/>
      <c r="C233" s="55"/>
    </row>
    <row r="234" spans="2:3" x14ac:dyDescent="0.25">
      <c r="B234" s="55"/>
      <c r="C234" s="55"/>
    </row>
    <row r="235" spans="2:3" x14ac:dyDescent="0.25">
      <c r="B235" s="55"/>
      <c r="C235" s="55"/>
    </row>
    <row r="236" spans="2:3" x14ac:dyDescent="0.25">
      <c r="B236" s="55"/>
      <c r="C236" s="55"/>
    </row>
    <row r="237" spans="2:3" x14ac:dyDescent="0.25">
      <c r="B237" s="55"/>
      <c r="C237" s="55"/>
    </row>
    <row r="238" spans="2:3" x14ac:dyDescent="0.25">
      <c r="B238" s="55"/>
      <c r="C238" s="55"/>
    </row>
    <row r="239" spans="2:3" x14ac:dyDescent="0.25">
      <c r="B239" s="55"/>
      <c r="C239" s="55"/>
    </row>
    <row r="240" spans="2:3" x14ac:dyDescent="0.25">
      <c r="B240" s="55"/>
      <c r="C240" s="55"/>
    </row>
    <row r="241" spans="2:3" x14ac:dyDescent="0.25">
      <c r="B241" s="55"/>
      <c r="C241" s="55"/>
    </row>
    <row r="242" spans="2:3" x14ac:dyDescent="0.25">
      <c r="B242" s="55"/>
      <c r="C242" s="55"/>
    </row>
    <row r="243" spans="2:3" x14ac:dyDescent="0.25">
      <c r="B243" s="55"/>
      <c r="C243" s="55"/>
    </row>
    <row r="244" spans="2:3" x14ac:dyDescent="0.25">
      <c r="B244" s="55"/>
      <c r="C244" s="55"/>
    </row>
    <row r="245" spans="2:3" x14ac:dyDescent="0.25">
      <c r="B245" s="55"/>
      <c r="C245" s="55"/>
    </row>
    <row r="246" spans="2:3" x14ac:dyDescent="0.25">
      <c r="B246" s="55"/>
      <c r="C246" s="55"/>
    </row>
    <row r="247" spans="2:3" x14ac:dyDescent="0.25">
      <c r="B247" s="55"/>
      <c r="C247" s="55"/>
    </row>
    <row r="248" spans="2:3" x14ac:dyDescent="0.25">
      <c r="B248" s="55"/>
      <c r="C248" s="55"/>
    </row>
    <row r="249" spans="2:3" x14ac:dyDescent="0.25">
      <c r="B249" s="55"/>
      <c r="C249" s="55"/>
    </row>
    <row r="250" spans="2:3" x14ac:dyDescent="0.25">
      <c r="B250" s="55"/>
      <c r="C250" s="55"/>
    </row>
    <row r="251" spans="2:3" x14ac:dyDescent="0.25">
      <c r="B251" s="55"/>
      <c r="C251" s="55"/>
    </row>
    <row r="252" spans="2:3" x14ac:dyDescent="0.25">
      <c r="B252" s="55"/>
      <c r="C252" s="55"/>
    </row>
    <row r="253" spans="2:3" x14ac:dyDescent="0.25">
      <c r="B253" s="55"/>
      <c r="C253" s="55"/>
    </row>
    <row r="254" spans="2:3" x14ac:dyDescent="0.25">
      <c r="B254" s="55"/>
      <c r="C254" s="55"/>
    </row>
    <row r="255" spans="2:3" x14ac:dyDescent="0.25">
      <c r="B255" s="55"/>
      <c r="C255" s="55"/>
    </row>
    <row r="256" spans="2:3" x14ac:dyDescent="0.25">
      <c r="B256" s="55"/>
      <c r="C256" s="55"/>
    </row>
    <row r="257" spans="2:3" x14ac:dyDescent="0.25">
      <c r="B257" s="55"/>
      <c r="C257" s="55"/>
    </row>
    <row r="258" spans="2:3" x14ac:dyDescent="0.25">
      <c r="B258" s="55"/>
      <c r="C258" s="55"/>
    </row>
  </sheetData>
  <mergeCells count="4">
    <mergeCell ref="A8:E8"/>
    <mergeCell ref="A9:E9"/>
    <mergeCell ref="B6:E6"/>
    <mergeCell ref="B5:E5"/>
  </mergeCells>
  <pageMargins left="0.51181102362204722" right="0.15748031496062992" top="0.43307086614173229" bottom="0.47244094488188981" header="0.15748031496062992" footer="0.15748031496062992"/>
  <pageSetup paperSize="9" scale="70" fitToHeight="0" orientation="portrait" useFirstPageNumber="1" r:id="rId1"/>
  <headerFooter alignWithMargins="0">
    <oddHeader>&amp;R&amp;P</oddHeader>
  </headerFooter>
  <rowBreaks count="2" manualBreakCount="2">
    <brk id="47" max="4" man="1"/>
    <brk id="7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2022-12-21T02:48:44Z</cp:lastPrinted>
  <dcterms:created xsi:type="dcterms:W3CDTF">2019-11-01T08:52:36Z</dcterms:created>
  <dcterms:modified xsi:type="dcterms:W3CDTF">2022-12-21T02:48:54Z</dcterms:modified>
</cp:coreProperties>
</file>